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orontomusicians.sharepoint.com/sites/allstaff-BusinessRepresentative/Shared Documents/Business Representatives/Agreements/Electronic Media Agreements/Local/Limited Pressing/"/>
    </mc:Choice>
  </mc:AlternateContent>
  <xr:revisionPtr revIDLastSave="273" documentId="8_{9786CBE0-72C0-4C5E-A0ED-E79B5A8FA78B}" xr6:coauthVersionLast="47" xr6:coauthVersionMax="47" xr10:uidLastSave="{027DB627-CD0A-45D1-93D9-FBFB5D9662E2}"/>
  <bookViews>
    <workbookView xWindow="3240" yWindow="2310" windowWidth="28545" windowHeight="17265" xr2:uid="{FEBCF8B6-B2AD-4F62-BA30-7B8D839ED738}"/>
  </bookViews>
  <sheets>
    <sheet name="Limited Pressing Worksheet" sheetId="1" r:id="rId1"/>
    <sheet name="Limited Pressing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 a="1"/>
  <c r="H17" i="1" s="1"/>
  <c r="L17" i="1" s="1"/>
  <c r="H18" i="1" a="1"/>
  <c r="H18" i="1" s="1"/>
  <c r="L18" i="1" s="1"/>
  <c r="H19" i="1" a="1"/>
  <c r="H19" i="1" s="1"/>
  <c r="L19" i="1" s="1"/>
  <c r="H20" i="1" a="1"/>
  <c r="H20" i="1" s="1"/>
  <c r="L20" i="1" s="1"/>
  <c r="H21" i="1" a="1"/>
  <c r="H21" i="1" s="1"/>
  <c r="L21" i="1" s="1"/>
  <c r="H22" i="1" a="1"/>
  <c r="H22" i="1" s="1"/>
  <c r="L22" i="1" s="1"/>
  <c r="H23" i="1" a="1"/>
  <c r="H23" i="1" s="1"/>
  <c r="L23" i="1" s="1"/>
  <c r="H24" i="1" a="1"/>
  <c r="H24" i="1"/>
  <c r="L24" i="1" s="1"/>
  <c r="H25" i="1" a="1"/>
  <c r="H25" i="1" s="1"/>
  <c r="L25" i="1" s="1"/>
  <c r="H26" i="1" a="1"/>
  <c r="H26" i="1" s="1"/>
  <c r="L26" i="1" s="1"/>
  <c r="H27" i="1" a="1"/>
  <c r="H27" i="1" s="1"/>
  <c r="L27" i="1" s="1"/>
  <c r="H16" i="1" a="1"/>
  <c r="H16" i="1" s="1"/>
  <c r="D10" i="1" a="1"/>
  <c r="D10" i="1" s="1"/>
  <c r="M18" i="1" s="1"/>
  <c r="T26" i="1"/>
  <c r="T25" i="1"/>
  <c r="B12" i="2"/>
  <c r="B11" i="2"/>
  <c r="B10" i="2"/>
  <c r="C12" i="2"/>
  <c r="C11" i="2"/>
  <c r="C10" i="2"/>
  <c r="D9" i="2"/>
  <c r="D8" i="2"/>
  <c r="C6" i="2"/>
  <c r="T17" i="1"/>
  <c r="M25" i="1" l="1"/>
  <c r="O18" i="1"/>
  <c r="Q18" i="1" s="1"/>
  <c r="Z18" i="1" s="1"/>
  <c r="Z32" i="1" s="1"/>
  <c r="M24" i="1"/>
  <c r="M22" i="1"/>
  <c r="M17" i="1"/>
  <c r="M23" i="1"/>
  <c r="M21" i="1"/>
  <c r="M16" i="1"/>
  <c r="M20" i="1"/>
  <c r="M27" i="1"/>
  <c r="M19" i="1"/>
  <c r="M26" i="1"/>
  <c r="C7" i="2"/>
  <c r="B7" i="2"/>
  <c r="Y31" i="1"/>
  <c r="O24" i="1" l="1"/>
  <c r="Q24" i="1" s="1"/>
  <c r="O25" i="1"/>
  <c r="Q25" i="1" s="1"/>
  <c r="S25" i="1" s="1"/>
  <c r="O21" i="1"/>
  <c r="Q21" i="1"/>
  <c r="O23" i="1"/>
  <c r="Q23" i="1"/>
  <c r="O17" i="1"/>
  <c r="Q17" i="1" s="1"/>
  <c r="O26" i="1"/>
  <c r="Q26" i="1" s="1"/>
  <c r="S26" i="1" s="1"/>
  <c r="O22" i="1"/>
  <c r="Q22" i="1"/>
  <c r="O19" i="1"/>
  <c r="Q19" i="1" s="1"/>
  <c r="O27" i="1"/>
  <c r="Q27" i="1" s="1"/>
  <c r="O20" i="1"/>
  <c r="Q20" i="1"/>
  <c r="O16" i="1"/>
  <c r="Q16" i="1" s="1"/>
  <c r="B8" i="2"/>
  <c r="B9" i="2"/>
  <c r="C8" i="2"/>
  <c r="C9" i="2"/>
  <c r="L16" i="1"/>
  <c r="X15" i="1"/>
  <c r="V16" i="1" l="1"/>
  <c r="V25" i="1" s="1"/>
  <c r="W25" i="1" s="1"/>
  <c r="S16" i="1"/>
  <c r="X16" i="1"/>
  <c r="X25" i="1" s="1"/>
  <c r="S27" i="1"/>
  <c r="T27" i="1" s="1"/>
  <c r="S21" i="1"/>
  <c r="T21" i="1" s="1"/>
  <c r="S22" i="1"/>
  <c r="T22" i="1" s="1"/>
  <c r="S17" i="1"/>
  <c r="X18" i="1"/>
  <c r="X20" i="1"/>
  <c r="X19" i="1"/>
  <c r="S23" i="1"/>
  <c r="T23" i="1" s="1"/>
  <c r="S24" i="1"/>
  <c r="T24" i="1" s="1"/>
  <c r="T16" i="1" l="1"/>
  <c r="W16" i="1" s="1"/>
  <c r="V21" i="1"/>
  <c r="W21" i="1" s="1"/>
  <c r="V27" i="1"/>
  <c r="W27" i="1" s="1"/>
  <c r="X27" i="1"/>
  <c r="X21" i="1"/>
  <c r="S19" i="1"/>
  <c r="T19" i="1" s="1"/>
  <c r="X22" i="1"/>
  <c r="V22" i="1"/>
  <c r="W22" i="1" s="1"/>
  <c r="V19" i="1"/>
  <c r="X17" i="1"/>
  <c r="X26" i="1" s="1"/>
  <c r="X23" i="1"/>
  <c r="S20" i="1"/>
  <c r="T20" i="1" s="1"/>
  <c r="V23" i="1"/>
  <c r="W23" i="1" s="1"/>
  <c r="V20" i="1"/>
  <c r="S18" i="1"/>
  <c r="T18" i="1" s="1"/>
  <c r="V18" i="1"/>
  <c r="V17" i="1"/>
  <c r="Q28" i="1"/>
  <c r="V24" i="1"/>
  <c r="W24" i="1" s="1"/>
  <c r="X24" i="1"/>
  <c r="W17" i="1" l="1"/>
  <c r="V26" i="1"/>
  <c r="W26" i="1" s="1"/>
  <c r="W19" i="1"/>
  <c r="T28" i="1"/>
  <c r="W20" i="1"/>
  <c r="W18" i="1"/>
  <c r="X30" i="1"/>
  <c r="M6" i="1" s="1"/>
  <c r="V28" i="1" l="1"/>
  <c r="M8" i="1" s="1"/>
  <c r="W29" i="1"/>
  <c r="M5" i="1" s="1"/>
  <c r="M10" i="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<sst xmlns="http://schemas.openxmlformats.org/spreadsheetml/2006/main" count="97" uniqueCount="73">
  <si>
    <t xml:space="preserve">All musicians listed on the contract must be members in good standing with the AFM. Please reach out to Membership at info@tma149.ca to confirm the membership status of your engaged musicians. </t>
  </si>
  <si>
    <t>Summary of Payments</t>
  </si>
  <si>
    <t>Engager:</t>
  </si>
  <si>
    <t>Leader:</t>
  </si>
  <si>
    <t>Performance Name:</t>
  </si>
  <si>
    <t>Engagement Type:</t>
  </si>
  <si>
    <t>Base Rate:</t>
  </si>
  <si>
    <t>Total Fees Agreed Upon =</t>
  </si>
  <si>
    <r>
      <t xml:space="preserve">Pension Rate </t>
    </r>
    <r>
      <rPr>
        <b/>
        <sz val="8"/>
        <color theme="0"/>
        <rFont val="Poppins"/>
      </rPr>
      <t>(Select ):</t>
    </r>
  </si>
  <si>
    <r>
      <t xml:space="preserve">First Name        </t>
    </r>
    <r>
      <rPr>
        <b/>
        <i/>
        <sz val="10"/>
        <color theme="0"/>
        <rFont val="Poppins"/>
      </rPr>
      <t xml:space="preserve">        (required)</t>
    </r>
  </si>
  <si>
    <r>
      <t xml:space="preserve">Last Name        </t>
    </r>
    <r>
      <rPr>
        <b/>
        <i/>
        <sz val="10"/>
        <color theme="0"/>
        <rFont val="Poppins"/>
      </rPr>
      <t xml:space="preserve">        (required)</t>
    </r>
  </si>
  <si>
    <t>HST                                                       (select yes OR no from drop down)</t>
  </si>
  <si>
    <r>
      <t xml:space="preserve">Musician Type                         </t>
    </r>
    <r>
      <rPr>
        <b/>
        <i/>
        <sz val="10"/>
        <color rgb="FFFFFFFF"/>
        <rFont val="Poppins"/>
      </rPr>
      <t xml:space="preserve">                        (select role from drop down)</t>
    </r>
  </si>
  <si>
    <t>Scale %</t>
  </si>
  <si>
    <t>1st Double</t>
  </si>
  <si>
    <t>2nd Double</t>
  </si>
  <si>
    <t>3rd Double</t>
  </si>
  <si>
    <t>Total Scale% with double(s)</t>
  </si>
  <si>
    <t>TOTAL SCALE WAGES</t>
  </si>
  <si>
    <t>Additional Musician Fees (if applicable)</t>
  </si>
  <si>
    <t xml:space="preserve">Subtotal plus </t>
  </si>
  <si>
    <r>
      <t xml:space="preserve">HST Amount      </t>
    </r>
    <r>
      <rPr>
        <b/>
        <i/>
        <sz val="10"/>
        <color theme="0"/>
        <rFont val="Poppins"/>
      </rPr>
      <t>(if applicable)</t>
    </r>
  </si>
  <si>
    <r>
      <t xml:space="preserve">Expenses                               </t>
    </r>
    <r>
      <rPr>
        <b/>
        <sz val="9"/>
        <color theme="0"/>
        <rFont val="Poppins"/>
      </rPr>
      <t xml:space="preserve">(Per Diem, Cartage, Travel)    </t>
    </r>
    <r>
      <rPr>
        <b/>
        <sz val="10"/>
        <color theme="0"/>
        <rFont val="Poppins"/>
      </rPr>
      <t xml:space="preserve">                                   </t>
    </r>
    <r>
      <rPr>
        <b/>
        <i/>
        <sz val="9"/>
        <color theme="0"/>
        <rFont val="Poppins"/>
      </rPr>
      <t>(if applicable)</t>
    </r>
  </si>
  <si>
    <t>Work Dues</t>
  </si>
  <si>
    <t>TOTAL PAYOUT PER MUSICIAN</t>
  </si>
  <si>
    <t>Pension</t>
  </si>
  <si>
    <r>
      <t xml:space="preserve">Work Permit      </t>
    </r>
    <r>
      <rPr>
        <b/>
        <i/>
        <sz val="10"/>
        <color theme="0"/>
        <rFont val="Poppins"/>
      </rPr>
      <t>(if applicable)</t>
    </r>
  </si>
  <si>
    <t>(will calculate HST)</t>
  </si>
  <si>
    <t>(Scale Wages + Additional Fees)</t>
  </si>
  <si>
    <t>(will not calculate HST)</t>
  </si>
  <si>
    <t>no</t>
  </si>
  <si>
    <t>Leader</t>
  </si>
  <si>
    <t>Side Musician</t>
  </si>
  <si>
    <t xml:space="preserve">Total Scale Wages= </t>
  </si>
  <si>
    <t xml:space="preserve">Total HST= </t>
  </si>
  <si>
    <t>Total Work Dues =</t>
  </si>
  <si>
    <t>Total Musician Payout =</t>
  </si>
  <si>
    <t>Total Pension =</t>
  </si>
  <si>
    <t>Total Work Permit(s)=</t>
  </si>
  <si>
    <t>NOTES:</t>
  </si>
  <si>
    <t>Performances</t>
  </si>
  <si>
    <t>Scale Rate</t>
  </si>
  <si>
    <t>Single Musician</t>
  </si>
  <si>
    <t>Contractor (also performing musician)</t>
  </si>
  <si>
    <t>1st</t>
  </si>
  <si>
    <t>2nd</t>
  </si>
  <si>
    <t>3rd &amp; up</t>
  </si>
  <si>
    <t xml:space="preserve">1. To Leader </t>
  </si>
  <si>
    <r>
      <t xml:space="preserve">2. To </t>
    </r>
    <r>
      <rPr>
        <b/>
        <i/>
        <sz val="10"/>
        <color theme="0"/>
        <rFont val="Poppins"/>
      </rPr>
      <t>Musicians Pension Fund of Canada equal to:</t>
    </r>
  </si>
  <si>
    <t>3. To Toronto Musicians’ Association equal to:</t>
  </si>
  <si>
    <t>Contract #:</t>
  </si>
  <si>
    <t>yes</t>
  </si>
  <si>
    <t>Limited Pressing</t>
  </si>
  <si>
    <t>as of October 30th, 2023</t>
  </si>
  <si>
    <t>Audio Only</t>
  </si>
  <si>
    <t>Audio with Visuals</t>
  </si>
  <si>
    <t>TMA LIMITED PRESSING WORKSHEET</t>
  </si>
  <si>
    <t>Date</t>
  </si>
  <si>
    <t>Hours</t>
  </si>
  <si>
    <t>DATE(S) &amp; HOURS OF ENGAGMENT</t>
  </si>
  <si>
    <r>
      <t xml:space="preserve">AFM ID/SIN </t>
    </r>
    <r>
      <rPr>
        <b/>
        <i/>
        <sz val="10"/>
        <color theme="0"/>
        <rFont val="Poppins"/>
      </rPr>
      <t>(Required)</t>
    </r>
  </si>
  <si>
    <t>Recording       (# of hours)</t>
  </si>
  <si>
    <t>Recording Rate                (Per Hour)</t>
  </si>
  <si>
    <t>= Length of Finished Product (# of mins)</t>
  </si>
  <si>
    <t>*not more than seven and one half (7 1/2) minutes per hour.</t>
  </si>
  <si>
    <t>Must first sign a letter of adhearance and remit for approval. Then worksheet should be completed and filed with dually signed Bform. Send all paperwork to contracts@tma149.ca</t>
  </si>
  <si>
    <r>
      <t xml:space="preserve">Project Format </t>
    </r>
    <r>
      <rPr>
        <b/>
        <sz val="8"/>
        <color rgb="FFFFFFFF"/>
        <rFont val="Poppins"/>
      </rPr>
      <t>(Select ):</t>
    </r>
  </si>
  <si>
    <t xml:space="preserve">Overtime Rate per 1/2 hour unit  (if applicable) </t>
  </si>
  <si>
    <t>Overtime        (Enter # of 1/2 hour units)</t>
  </si>
  <si>
    <t>Total Contract Service Fee =</t>
  </si>
  <si>
    <t>Contract Service Fee                                    (if applicable*)</t>
  </si>
  <si>
    <t>*Contract Service Fee is required if there are 3 or more musicians. 11% of one sidemusicians fee.</t>
  </si>
  <si>
    <t>**A Contractor is required if there are 12 or more musicians.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</si>
</sst>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[$-F800]dddd\,\ mmmm\ dd\,\ yyyy"/>
    <numFmt numFmtId="166" formatCode="[$-F400]h:mm:ss\ AM/PM"/>
    <numFmt numFmtId="167" formatCode="0.0%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595959"/>
      <name val="Cambria"/>
      <family val="1"/>
    </font>
    <font>
      <sz val="10.5"/>
      <color rgb="FF595959"/>
      <name val="Cambria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21"/>
      <color theme="1"/>
      <name val="Platypi"/>
    </font>
    <font>
      <sz val="21"/>
      <color theme="1"/>
      <name val="Platypi"/>
    </font>
    <font>
      <sz val="10"/>
      <color theme="1"/>
      <name val="Poppins"/>
    </font>
    <font>
      <b/>
      <sz val="10"/>
      <color theme="0"/>
      <name val="Poppins"/>
    </font>
    <font>
      <b/>
      <i/>
      <sz val="10"/>
      <color theme="0"/>
      <name val="Poppins"/>
    </font>
    <font>
      <sz val="10"/>
      <color theme="0"/>
      <name val="Poppins"/>
    </font>
    <font>
      <b/>
      <sz val="10"/>
      <color theme="1"/>
      <name val="Poppins"/>
    </font>
    <font>
      <b/>
      <sz val="10"/>
      <name val="Poppins"/>
    </font>
    <font>
      <i/>
      <sz val="12"/>
      <color theme="1"/>
      <name val="Poppins Medium"/>
    </font>
    <font>
      <sz val="12"/>
      <color theme="1"/>
      <name val="Poppins Medium"/>
    </font>
    <font>
      <b/>
      <sz val="10"/>
      <color rgb="FFFFFFFF"/>
      <name val="Poppins"/>
    </font>
    <font>
      <b/>
      <i/>
      <sz val="10"/>
      <color rgb="FFFFFFFF"/>
      <name val="Poppins"/>
    </font>
    <font>
      <b/>
      <sz val="8"/>
      <color theme="0"/>
      <name val="Poppins"/>
    </font>
    <font>
      <b/>
      <sz val="9"/>
      <color theme="0"/>
      <name val="Poppins"/>
    </font>
    <font>
      <b/>
      <i/>
      <sz val="9"/>
      <color theme="0"/>
      <name val="Poppins"/>
    </font>
    <font>
      <i/>
      <sz val="10"/>
      <color theme="1"/>
      <name val="Poppins"/>
    </font>
    <font>
      <i/>
      <sz val="10"/>
      <color rgb="FF000000"/>
      <name val="Poppins"/>
    </font>
    <font>
      <b/>
      <sz val="8"/>
      <color rgb="FFFFFFFF"/>
      <name val="Poppins"/>
    </font>
    <font>
      <b/>
      <sz val="16"/>
      <color theme="1"/>
      <name val="Platypi"/>
    </font>
    <font>
      <b/>
      <sz val="16"/>
      <color theme="1"/>
      <name val="Poppins"/>
    </font>
    <font>
      <sz val="10"/>
      <color rgb="FF000000"/>
      <name val="Poppins"/>
      <charset val="1"/>
    </font>
    <font>
      <sz val="12"/>
      <color rgb="FF1A1A1A"/>
      <name val="Calibri"/>
      <charset val="1"/>
    </font>
    <font>
      <sz val="12"/>
      <color rgb="FF181818"/>
      <name val="Calibri"/>
      <charset val="1"/>
    </font>
    <font>
      <sz val="8"/>
      <color rgb="FF000000"/>
      <name val="Poppins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80861"/>
        <bgColor indexed="64"/>
      </patternFill>
    </fill>
    <fill>
      <patternFill patternType="solid">
        <fgColor rgb="FF8E268C"/>
        <bgColor indexed="64"/>
      </patternFill>
    </fill>
    <fill>
      <patternFill patternType="solid">
        <fgColor rgb="FF3D38BC"/>
        <bgColor indexed="64"/>
      </patternFill>
    </fill>
    <fill>
      <patternFill patternType="solid">
        <fgColor rgb="FF8CC1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297A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0">
    <xf numFmtId="0" fontId="0" fillId="0" borderId="0" xfId="0"/>
    <xf numFmtId="0" fontId="0" fillId="0" borderId="0" xfId="0" applyAlignment="1">
      <alignment horizontal="center"/>
    </xf>
    <xf numFmtId="8" fontId="2" fillId="0" borderId="1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8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18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8" fontId="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right" vertical="center"/>
    </xf>
    <xf numFmtId="49" fontId="7" fillId="0" borderId="0" xfId="0" applyNumberFormat="1" applyFont="1" applyAlignment="1" applyProtection="1">
      <alignment horizontal="center" vertical="center"/>
      <protection locked="0"/>
    </xf>
    <xf numFmtId="0" fontId="4" fillId="0" borderId="0" xfId="1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3" borderId="2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5" borderId="17" xfId="1" applyNumberFormat="1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6" borderId="17" xfId="1" applyNumberFormat="1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wrapText="1"/>
    </xf>
    <xf numFmtId="9" fontId="13" fillId="4" borderId="19" xfId="0" applyNumberFormat="1" applyFont="1" applyFill="1" applyBorder="1" applyAlignment="1">
      <alignment horizontal="center" vertical="center" wrapText="1"/>
    </xf>
    <xf numFmtId="9" fontId="13" fillId="6" borderId="19" xfId="2" applyFont="1" applyFill="1" applyBorder="1" applyAlignment="1" applyProtection="1">
      <alignment horizontal="center" vertical="center"/>
    </xf>
    <xf numFmtId="8" fontId="13" fillId="3" borderId="19" xfId="0" applyNumberFormat="1" applyFont="1" applyFill="1" applyBorder="1" applyAlignment="1">
      <alignment horizontal="center" vertical="center" wrapText="1"/>
    </xf>
    <xf numFmtId="0" fontId="13" fillId="3" borderId="46" xfId="0" applyFont="1" applyFill="1" applyBorder="1"/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9" fontId="10" fillId="0" borderId="10" xfId="0" applyNumberFormat="1" applyFont="1" applyBorder="1" applyAlignment="1">
      <alignment horizontal="center"/>
    </xf>
    <xf numFmtId="8" fontId="10" fillId="0" borderId="10" xfId="0" applyNumberFormat="1" applyFont="1" applyBorder="1" applyAlignment="1">
      <alignment horizontal="center"/>
    </xf>
    <xf numFmtId="8" fontId="10" fillId="0" borderId="10" xfId="0" applyNumberFormat="1" applyFont="1" applyBorder="1"/>
    <xf numFmtId="44" fontId="10" fillId="0" borderId="10" xfId="1" applyFont="1" applyFill="1" applyBorder="1"/>
    <xf numFmtId="0" fontId="13" fillId="3" borderId="41" xfId="0" applyFont="1" applyFill="1" applyBorder="1"/>
    <xf numFmtId="0" fontId="13" fillId="3" borderId="47" xfId="0" applyFont="1" applyFill="1" applyBorder="1"/>
    <xf numFmtId="8" fontId="14" fillId="0" borderId="0" xfId="0" applyNumberFormat="1" applyFont="1"/>
    <xf numFmtId="0" fontId="14" fillId="7" borderId="0" xfId="0" applyFont="1" applyFill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/>
    <xf numFmtId="0" fontId="12" fillId="3" borderId="32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4" borderId="20" xfId="0" applyFont="1" applyFill="1" applyBorder="1" applyAlignment="1">
      <alignment horizontal="right"/>
    </xf>
    <xf numFmtId="8" fontId="11" fillId="4" borderId="6" xfId="0" applyNumberFormat="1" applyFont="1" applyFill="1" applyBorder="1"/>
    <xf numFmtId="0" fontId="11" fillId="4" borderId="5" xfId="0" applyFont="1" applyFill="1" applyBorder="1" applyAlignment="1">
      <alignment horizontal="right"/>
    </xf>
    <xf numFmtId="8" fontId="11" fillId="4" borderId="14" xfId="0" applyNumberFormat="1" applyFont="1" applyFill="1" applyBorder="1"/>
    <xf numFmtId="0" fontId="11" fillId="4" borderId="15" xfId="0" applyFont="1" applyFill="1" applyBorder="1" applyAlignment="1">
      <alignment horizontal="right"/>
    </xf>
    <xf numFmtId="8" fontId="11" fillId="4" borderId="3" xfId="0" applyNumberFormat="1" applyFont="1" applyFill="1" applyBorder="1"/>
    <xf numFmtId="0" fontId="11" fillId="6" borderId="2" xfId="0" applyFont="1" applyFill="1" applyBorder="1" applyAlignment="1">
      <alignment horizontal="right"/>
    </xf>
    <xf numFmtId="8" fontId="11" fillId="6" borderId="3" xfId="0" applyNumberFormat="1" applyFont="1" applyFill="1" applyBorder="1"/>
    <xf numFmtId="0" fontId="14" fillId="2" borderId="7" xfId="0" applyFont="1" applyFill="1" applyBorder="1" applyAlignment="1">
      <alignment horizontal="right"/>
    </xf>
    <xf numFmtId="0" fontId="10" fillId="2" borderId="11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right"/>
    </xf>
    <xf numFmtId="0" fontId="10" fillId="2" borderId="12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right"/>
    </xf>
    <xf numFmtId="0" fontId="11" fillId="4" borderId="12" xfId="0" applyFont="1" applyFill="1" applyBorder="1" applyAlignment="1">
      <alignment horizontal="center"/>
    </xf>
    <xf numFmtId="165" fontId="10" fillId="0" borderId="12" xfId="0" applyNumberFormat="1" applyFont="1" applyBorder="1" applyAlignment="1">
      <alignment horizontal="center" vertical="center"/>
    </xf>
    <xf numFmtId="166" fontId="10" fillId="0" borderId="12" xfId="0" applyNumberFormat="1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8" fontId="11" fillId="4" borderId="39" xfId="1" applyNumberFormat="1" applyFont="1" applyFill="1" applyBorder="1" applyAlignment="1"/>
    <xf numFmtId="44" fontId="14" fillId="0" borderId="37" xfId="1" applyFont="1" applyBorder="1" applyAlignment="1">
      <alignment horizontal="center"/>
    </xf>
    <xf numFmtId="0" fontId="11" fillId="3" borderId="9" xfId="0" applyFont="1" applyFill="1" applyBorder="1" applyAlignment="1">
      <alignment horizontal="right" wrapText="1"/>
    </xf>
    <xf numFmtId="164" fontId="11" fillId="4" borderId="24" xfId="1" applyNumberFormat="1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right"/>
    </xf>
    <xf numFmtId="0" fontId="11" fillId="5" borderId="15" xfId="0" applyFont="1" applyFill="1" applyBorder="1" applyAlignment="1">
      <alignment horizontal="right"/>
    </xf>
    <xf numFmtId="44" fontId="11" fillId="5" borderId="16" xfId="0" applyNumberFormat="1" applyFont="1" applyFill="1" applyBorder="1"/>
    <xf numFmtId="0" fontId="11" fillId="5" borderId="0" xfId="0" applyFont="1" applyFill="1" applyAlignment="1">
      <alignment horizontal="right"/>
    </xf>
    <xf numFmtId="8" fontId="11" fillId="5" borderId="4" xfId="0" applyNumberFormat="1" applyFont="1" applyFill="1" applyBorder="1"/>
    <xf numFmtId="0" fontId="23" fillId="0" borderId="0" xfId="0" applyFont="1" applyAlignment="1">
      <alignment vertical="center"/>
    </xf>
    <xf numFmtId="0" fontId="24" fillId="0" borderId="0" xfId="0" applyFont="1"/>
    <xf numFmtId="0" fontId="23" fillId="0" borderId="0" xfId="0" applyFont="1"/>
    <xf numFmtId="8" fontId="10" fillId="0" borderId="23" xfId="0" applyNumberFormat="1" applyFont="1" applyBorder="1" applyAlignment="1">
      <alignment horizontal="center"/>
    </xf>
    <xf numFmtId="0" fontId="18" fillId="3" borderId="8" xfId="0" applyFont="1" applyFill="1" applyBorder="1" applyAlignment="1">
      <alignment horizontal="right" wrapText="1"/>
    </xf>
    <xf numFmtId="0" fontId="26" fillId="0" borderId="0" xfId="0" applyFont="1"/>
    <xf numFmtId="0" fontId="31" fillId="2" borderId="12" xfId="0" applyFont="1" applyFill="1" applyBorder="1" applyAlignment="1">
      <alignment horizontal="center"/>
    </xf>
    <xf numFmtId="0" fontId="28" fillId="0" borderId="10" xfId="0" applyFont="1" applyBorder="1"/>
    <xf numFmtId="0" fontId="30" fillId="2" borderId="10" xfId="0" applyFont="1" applyFill="1" applyBorder="1"/>
    <xf numFmtId="0" fontId="27" fillId="0" borderId="0" xfId="0" applyFont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0" fontId="11" fillId="5" borderId="29" xfId="0" applyFont="1" applyFill="1" applyBorder="1" applyAlignment="1">
      <alignment horizontal="center" vertical="center" wrapText="1"/>
    </xf>
    <xf numFmtId="0" fontId="11" fillId="5" borderId="44" xfId="0" applyFont="1" applyFill="1" applyBorder="1" applyAlignment="1">
      <alignment horizontal="center" vertical="center" wrapText="1"/>
    </xf>
    <xf numFmtId="0" fontId="11" fillId="3" borderId="33" xfId="0" applyFont="1" applyFill="1" applyBorder="1" applyAlignment="1">
      <alignment horizontal="center" vertical="center" wrapText="1"/>
    </xf>
    <xf numFmtId="0" fontId="11" fillId="3" borderId="35" xfId="0" applyFont="1" applyFill="1" applyBorder="1" applyAlignment="1">
      <alignment horizontal="center" vertical="center" wrapText="1"/>
    </xf>
    <xf numFmtId="0" fontId="17" fillId="8" borderId="14" xfId="0" applyFont="1" applyFill="1" applyBorder="1" applyAlignment="1">
      <alignment horizontal="left" vertical="top" wrapText="1"/>
    </xf>
    <xf numFmtId="0" fontId="17" fillId="8" borderId="15" xfId="0" applyFont="1" applyFill="1" applyBorder="1" applyAlignment="1">
      <alignment horizontal="left" vertical="top" wrapText="1"/>
    </xf>
    <xf numFmtId="0" fontId="17" fillId="8" borderId="16" xfId="0" applyFont="1" applyFill="1" applyBorder="1" applyAlignment="1">
      <alignment horizontal="left" vertical="top" wrapText="1"/>
    </xf>
    <xf numFmtId="0" fontId="10" fillId="2" borderId="41" xfId="0" applyFont="1" applyFill="1" applyBorder="1" applyAlignment="1" applyProtection="1">
      <alignment horizontal="left" vertical="center"/>
      <protection locked="0"/>
    </xf>
    <xf numFmtId="0" fontId="10" fillId="2" borderId="42" xfId="0" applyFont="1" applyFill="1" applyBorder="1" applyAlignment="1" applyProtection="1">
      <alignment horizontal="left" vertical="center"/>
      <protection locked="0"/>
    </xf>
    <xf numFmtId="0" fontId="10" fillId="2" borderId="43" xfId="0" applyFont="1" applyFill="1" applyBorder="1" applyAlignment="1" applyProtection="1">
      <alignment horizontal="left" vertical="center"/>
      <protection locked="0"/>
    </xf>
    <xf numFmtId="0" fontId="15" fillId="0" borderId="14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8" fontId="11" fillId="5" borderId="24" xfId="1" applyNumberFormat="1" applyFont="1" applyFill="1" applyBorder="1" applyAlignment="1">
      <alignment horizontal="right"/>
    </xf>
    <xf numFmtId="0" fontId="10" fillId="0" borderId="10" xfId="0" applyFont="1" applyBorder="1" applyAlignment="1">
      <alignment horizontal="center"/>
    </xf>
    <xf numFmtId="0" fontId="11" fillId="5" borderId="40" xfId="0" applyFont="1" applyFill="1" applyBorder="1" applyAlignment="1">
      <alignment horizontal="left" vertical="top" wrapText="1"/>
    </xf>
    <xf numFmtId="0" fontId="11" fillId="5" borderId="36" xfId="0" applyFont="1" applyFill="1" applyBorder="1" applyAlignment="1">
      <alignment horizontal="left" vertical="top" wrapText="1"/>
    </xf>
    <xf numFmtId="0" fontId="11" fillId="5" borderId="28" xfId="0" applyFont="1" applyFill="1" applyBorder="1" applyAlignment="1">
      <alignment horizontal="left" vertical="top" wrapText="1"/>
    </xf>
    <xf numFmtId="0" fontId="10" fillId="2" borderId="5" xfId="0" applyFont="1" applyFill="1" applyBorder="1" applyAlignment="1" applyProtection="1">
      <alignment horizontal="left" vertical="center"/>
      <protection locked="0"/>
    </xf>
    <xf numFmtId="0" fontId="10" fillId="2" borderId="20" xfId="0" applyFont="1" applyFill="1" applyBorder="1" applyAlignment="1" applyProtection="1">
      <alignment horizontal="left" vertical="center"/>
      <protection locked="0"/>
    </xf>
    <xf numFmtId="0" fontId="10" fillId="2" borderId="6" xfId="0" applyFont="1" applyFill="1" applyBorder="1" applyAlignment="1" applyProtection="1">
      <alignment horizontal="left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0" fillId="2" borderId="32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0" fillId="2" borderId="4" xfId="0" applyFont="1" applyFill="1" applyBorder="1" applyAlignment="1" applyProtection="1">
      <alignment horizontal="left" vertical="center"/>
      <protection locked="0"/>
    </xf>
    <xf numFmtId="0" fontId="11" fillId="3" borderId="38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48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8" fillId="3" borderId="26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11" fillId="5" borderId="26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49" xfId="0" applyFont="1" applyBorder="1" applyAlignment="1">
      <alignment horizontal="center"/>
    </xf>
    <xf numFmtId="0" fontId="10" fillId="0" borderId="23" xfId="0" applyFont="1" applyBorder="1"/>
    <xf numFmtId="0" fontId="29" fillId="0" borderId="23" xfId="0" applyFont="1" applyBorder="1"/>
    <xf numFmtId="0" fontId="0" fillId="0" borderId="50" xfId="0" applyBorder="1"/>
    <xf numFmtId="10" fontId="11" fillId="3" borderId="13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right" vertical="center"/>
    </xf>
    <xf numFmtId="49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>
      <alignment horizontal="right" vertical="center"/>
    </xf>
    <xf numFmtId="0" fontId="10" fillId="0" borderId="13" xfId="0" applyFont="1" applyBorder="1" applyAlignment="1" applyProtection="1">
      <alignment horizontal="center" vertical="center"/>
      <protection locked="0"/>
    </xf>
    <xf numFmtId="0" fontId="11" fillId="5" borderId="5" xfId="0" applyFont="1" applyFill="1" applyBorder="1" applyAlignment="1">
      <alignment horizontal="left" vertical="top" wrapText="1"/>
    </xf>
    <xf numFmtId="0" fontId="11" fillId="5" borderId="20" xfId="0" applyFont="1" applyFill="1" applyBorder="1" applyAlignment="1">
      <alignment horizontal="left" vertical="top" wrapText="1"/>
    </xf>
    <xf numFmtId="0" fontId="11" fillId="5" borderId="51" xfId="0" applyFont="1" applyFill="1" applyBorder="1" applyAlignment="1">
      <alignment horizontal="left" vertical="top" wrapText="1"/>
    </xf>
    <xf numFmtId="0" fontId="11" fillId="6" borderId="40" xfId="0" applyFont="1" applyFill="1" applyBorder="1" applyAlignment="1">
      <alignment horizontal="left" vertical="top" wrapText="1"/>
    </xf>
    <xf numFmtId="0" fontId="11" fillId="6" borderId="36" xfId="0" applyFont="1" applyFill="1" applyBorder="1" applyAlignment="1">
      <alignment horizontal="left" vertical="top" wrapText="1"/>
    </xf>
    <xf numFmtId="0" fontId="11" fillId="6" borderId="28" xfId="0" applyFont="1" applyFill="1" applyBorder="1" applyAlignment="1">
      <alignment horizontal="left" vertical="top" wrapText="1"/>
    </xf>
    <xf numFmtId="0" fontId="11" fillId="6" borderId="52" xfId="0" applyFont="1" applyFill="1" applyBorder="1" applyAlignment="1">
      <alignment horizontal="left" vertical="top" wrapText="1"/>
    </xf>
    <xf numFmtId="0" fontId="11" fillId="6" borderId="53" xfId="0" applyFont="1" applyFill="1" applyBorder="1" applyAlignment="1">
      <alignment horizontal="left" vertical="top" wrapText="1"/>
    </xf>
    <xf numFmtId="0" fontId="11" fillId="6" borderId="54" xfId="0" applyFont="1" applyFill="1" applyBorder="1" applyAlignment="1">
      <alignment horizontal="left" vertical="top" wrapText="1"/>
    </xf>
    <xf numFmtId="0" fontId="11" fillId="4" borderId="46" xfId="0" applyFont="1" applyFill="1" applyBorder="1" applyAlignment="1">
      <alignment horizontal="left"/>
    </xf>
    <xf numFmtId="0" fontId="11" fillId="4" borderId="55" xfId="0" applyFont="1" applyFill="1" applyBorder="1" applyAlignment="1">
      <alignment horizontal="left"/>
    </xf>
    <xf numFmtId="0" fontId="11" fillId="4" borderId="56" xfId="0" applyFont="1" applyFill="1" applyBorder="1" applyAlignment="1">
      <alignment horizontal="left"/>
    </xf>
    <xf numFmtId="8" fontId="11" fillId="5" borderId="57" xfId="1" applyNumberFormat="1" applyFont="1" applyFill="1" applyBorder="1" applyAlignment="1">
      <alignment horizontal="right"/>
    </xf>
    <xf numFmtId="0" fontId="14" fillId="0" borderId="14" xfId="0" applyFont="1" applyBorder="1" applyAlignment="1">
      <alignment horizontal="left"/>
    </xf>
    <xf numFmtId="0" fontId="14" fillId="0" borderId="15" xfId="0" applyFont="1" applyBorder="1" applyAlignment="1">
      <alignment horizontal="left"/>
    </xf>
    <xf numFmtId="0" fontId="14" fillId="0" borderId="58" xfId="0" applyFont="1" applyBorder="1" applyAlignment="1">
      <alignment horizontal="left"/>
    </xf>
    <xf numFmtId="8" fontId="11" fillId="6" borderId="24" xfId="1" applyNumberFormat="1" applyFont="1" applyFill="1" applyBorder="1" applyAlignment="1">
      <alignment horizontal="right"/>
    </xf>
    <xf numFmtId="8" fontId="11" fillId="6" borderId="39" xfId="1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left" vertical="center"/>
    </xf>
    <xf numFmtId="0" fontId="11" fillId="3" borderId="11" xfId="0" applyFont="1" applyFill="1" applyBorder="1" applyAlignment="1">
      <alignment vertical="center"/>
    </xf>
    <xf numFmtId="165" fontId="10" fillId="0" borderId="30" xfId="0" applyNumberFormat="1" applyFont="1" applyBorder="1" applyAlignment="1">
      <alignment horizontal="center" vertical="center"/>
    </xf>
    <xf numFmtId="166" fontId="10" fillId="0" borderId="30" xfId="0" applyNumberFormat="1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59" xfId="0" applyFont="1" applyBorder="1" applyAlignment="1" applyProtection="1">
      <alignment horizontal="center" vertical="center"/>
      <protection locked="0"/>
    </xf>
    <xf numFmtId="167" fontId="13" fillId="5" borderId="19" xfId="1" applyNumberFormat="1" applyFont="1" applyFill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left" vertical="center"/>
      <protection locked="0"/>
    </xf>
    <xf numFmtId="0" fontId="32" fillId="0" borderId="0" xfId="0" applyFont="1" applyAlignment="1">
      <alignment horizontal="left"/>
    </xf>
    <xf numFmtId="0" fontId="16" fillId="8" borderId="14" xfId="0" applyFont="1" applyFill="1" applyBorder="1" applyAlignment="1">
      <alignment horizontal="left" vertical="top" wrapText="1"/>
    </xf>
    <xf numFmtId="0" fontId="16" fillId="8" borderId="15" xfId="0" applyFont="1" applyFill="1" applyBorder="1" applyAlignment="1">
      <alignment horizontal="left" vertical="top" wrapText="1"/>
    </xf>
    <xf numFmtId="0" fontId="16" fillId="8" borderId="16" xfId="0" applyFont="1" applyFill="1" applyBorder="1" applyAlignment="1">
      <alignment horizontal="left" vertical="top" wrapText="1"/>
    </xf>
    <xf numFmtId="0" fontId="11" fillId="3" borderId="32" xfId="0" applyFont="1" applyFill="1" applyBorder="1" applyAlignment="1">
      <alignment horizontal="center" wrapText="1"/>
    </xf>
    <xf numFmtId="0" fontId="0" fillId="7" borderId="0" xfId="0" applyFill="1"/>
    <xf numFmtId="8" fontId="10" fillId="0" borderId="0" xfId="0" applyNumberFormat="1" applyFont="1"/>
    <xf numFmtId="9" fontId="13" fillId="3" borderId="32" xfId="0" applyNumberFormat="1" applyFont="1" applyFill="1" applyBorder="1" applyAlignment="1">
      <alignment horizontal="center" vertical="center" wrapText="1"/>
    </xf>
    <xf numFmtId="0" fontId="14" fillId="9" borderId="0" xfId="0" applyFont="1" applyFill="1"/>
    <xf numFmtId="0" fontId="14" fillId="9" borderId="0" xfId="0" applyFont="1" applyFill="1" applyAlignment="1">
      <alignment horizontal="right"/>
    </xf>
    <xf numFmtId="0" fontId="11" fillId="9" borderId="0" xfId="0" applyFont="1" applyFill="1" applyAlignment="1">
      <alignment horizontal="right" indent="1"/>
    </xf>
    <xf numFmtId="8" fontId="11" fillId="9" borderId="0" xfId="0" applyNumberFormat="1" applyFont="1" applyFill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EA297A"/>
      <color rgb="FF380861"/>
      <color rgb="FF3D38BC"/>
      <color rgb="FF8E268C"/>
      <color rgb="FFFFFF66"/>
      <color rgb="FF8CC100"/>
      <color rgb="FFFFFFFF"/>
      <color rgb="FFC992F6"/>
      <color rgb="FF7010C0"/>
      <color rgb="FFC4E6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3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2.xml"/><Relationship Id="rId4" Type="http://schemas.openxmlformats.org/officeDocument/2006/relationships/styles" Target="styles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3</xdr:row>
      <xdr:rowOff>131762</xdr:rowOff>
    </xdr:from>
    <xdr:to>
      <xdr:col>1</xdr:col>
      <xdr:colOff>1265236</xdr:colOff>
      <xdr:row>9</xdr:row>
      <xdr:rowOff>47623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B5601C6-7826-B11B-BE6C-02695AD22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0" y="747713"/>
          <a:ext cx="1566862" cy="157003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460B3-F702-4612-9E04-A5FF7FC61F7D}">
  <sheetPr>
    <pageSetUpPr fitToPage="1"/>
  </sheetPr>
  <dimension ref="A1:Z46"/>
  <sheetViews>
    <sheetView tabSelected="1" zoomScale="75" zoomScaleNormal="75" workbookViewId="0">
      <selection activeCell="F44" sqref="F44"/>
    </sheetView>
  </sheetViews>
  <sheetFormatPr defaultRowHeight="14.25" x14ac:dyDescent="0.45"/>
  <cols>
    <col min="1" max="1" width="4.86328125" customWidth="1"/>
    <col min="2" max="2" width="19" customWidth="1"/>
    <col min="3" max="3" width="23.265625" customWidth="1"/>
    <col min="4" max="4" width="26.53125" style="1" customWidth="1"/>
    <col min="5" max="5" width="9" style="1" customWidth="1"/>
    <col min="6" max="6" width="14.06640625" style="1" customWidth="1"/>
    <col min="7" max="7" width="38" style="1" customWidth="1"/>
    <col min="8" max="8" width="8.59765625" style="1" customWidth="1"/>
    <col min="9" max="11" width="7.59765625" style="1" customWidth="1"/>
    <col min="12" max="12" width="12.265625" style="1" customWidth="1"/>
    <col min="13" max="13" width="13.59765625" style="1" customWidth="1"/>
    <col min="14" max="14" width="12.265625" style="1" customWidth="1"/>
    <col min="15" max="15" width="15" style="1" customWidth="1"/>
    <col min="16" max="16" width="14.1328125" style="1" customWidth="1"/>
    <col min="17" max="17" width="11.59765625" customWidth="1"/>
    <col min="18" max="18" width="20.06640625" customWidth="1"/>
    <col min="19" max="19" width="16.265625" customWidth="1"/>
    <col min="20" max="20" width="15.73046875" customWidth="1"/>
    <col min="21" max="21" width="23.3984375" customWidth="1"/>
    <col min="23" max="23" width="15.265625" customWidth="1"/>
    <col min="24" max="24" width="10.265625" customWidth="1"/>
    <col min="25" max="26" width="15.1328125" customWidth="1"/>
  </cols>
  <sheetData>
    <row r="1" spans="1:26" ht="43.5" customHeight="1" thickBot="1" x14ac:dyDescent="1.4">
      <c r="A1" s="18" t="s">
        <v>56</v>
      </c>
      <c r="B1" s="19"/>
      <c r="C1" s="19"/>
      <c r="D1" s="20"/>
      <c r="E1" s="20"/>
      <c r="H1" s="179" t="s">
        <v>65</v>
      </c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1"/>
    </row>
    <row r="2" spans="1:26" ht="44.1" customHeight="1" thickBot="1" x14ac:dyDescent="0.5">
      <c r="A2" s="86"/>
      <c r="B2" s="86"/>
      <c r="C2" s="86"/>
      <c r="D2" s="86"/>
      <c r="E2" s="86"/>
      <c r="F2" s="86"/>
      <c r="G2" s="87"/>
      <c r="H2" s="92" t="s">
        <v>0</v>
      </c>
      <c r="I2" s="93"/>
      <c r="J2" s="93"/>
      <c r="K2" s="93"/>
      <c r="L2" s="93"/>
      <c r="M2" s="93"/>
      <c r="N2" s="93"/>
      <c r="O2" s="93"/>
      <c r="P2" s="93"/>
      <c r="Q2" s="93"/>
      <c r="R2" s="93"/>
      <c r="S2" s="94"/>
    </row>
    <row r="3" spans="1:26" ht="14.65" thickBot="1" x14ac:dyDescent="0.5"/>
    <row r="4" spans="1:26" ht="20.25" thickBot="1" x14ac:dyDescent="1.1499999999999999">
      <c r="C4" s="58" t="s">
        <v>50</v>
      </c>
      <c r="D4" s="59"/>
      <c r="E4" s="167"/>
      <c r="F4" s="169" t="s">
        <v>59</v>
      </c>
      <c r="G4" s="170"/>
      <c r="H4" s="14"/>
      <c r="I4" s="98" t="s">
        <v>1</v>
      </c>
      <c r="J4" s="99"/>
      <c r="K4" s="99"/>
      <c r="L4" s="99"/>
      <c r="M4" s="100"/>
    </row>
    <row r="5" spans="1:26" ht="19.899999999999999" x14ac:dyDescent="1.1000000000000001">
      <c r="C5" s="60" t="s">
        <v>2</v>
      </c>
      <c r="D5" s="61"/>
      <c r="E5" s="168"/>
      <c r="F5" s="171" t="s">
        <v>58</v>
      </c>
      <c r="G5" s="64" t="s">
        <v>57</v>
      </c>
      <c r="H5" s="15"/>
      <c r="I5" s="158" t="s">
        <v>47</v>
      </c>
      <c r="J5" s="159"/>
      <c r="K5" s="159"/>
      <c r="L5" s="160"/>
      <c r="M5" s="67">
        <f>W29</f>
        <v>0</v>
      </c>
    </row>
    <row r="6" spans="1:26" ht="15.75" customHeight="1" x14ac:dyDescent="1.1000000000000001">
      <c r="C6" s="60" t="s">
        <v>3</v>
      </c>
      <c r="D6" s="83"/>
      <c r="E6" s="168"/>
      <c r="F6" s="172"/>
      <c r="G6" s="65"/>
      <c r="H6" s="16"/>
      <c r="I6" s="152" t="s">
        <v>48</v>
      </c>
      <c r="J6" s="153"/>
      <c r="K6" s="153"/>
      <c r="L6" s="154"/>
      <c r="M6" s="165">
        <f>X30</f>
        <v>0</v>
      </c>
    </row>
    <row r="7" spans="1:26" ht="19.899999999999999" x14ac:dyDescent="1.1000000000000001">
      <c r="C7" s="60" t="s">
        <v>4</v>
      </c>
      <c r="D7" s="61"/>
      <c r="E7" s="168"/>
      <c r="F7" s="173"/>
      <c r="G7" s="66"/>
      <c r="H7" s="16"/>
      <c r="I7" s="155"/>
      <c r="J7" s="156"/>
      <c r="K7" s="156"/>
      <c r="L7" s="157"/>
      <c r="M7" s="166"/>
    </row>
    <row r="8" spans="1:26" ht="19.899999999999999" customHeight="1" x14ac:dyDescent="1.1000000000000001">
      <c r="C8" s="62" t="s">
        <v>5</v>
      </c>
      <c r="D8" s="63" t="s">
        <v>52</v>
      </c>
      <c r="E8" s="144"/>
      <c r="F8" s="172"/>
      <c r="G8" s="65"/>
      <c r="H8" s="13"/>
      <c r="I8" s="103" t="s">
        <v>49</v>
      </c>
      <c r="J8" s="104"/>
      <c r="K8" s="104"/>
      <c r="L8" s="105"/>
      <c r="M8" s="101">
        <f>V28+Y31+Z32</f>
        <v>0</v>
      </c>
    </row>
    <row r="9" spans="1:26" ht="20.25" thickBot="1" x14ac:dyDescent="1.1499999999999999">
      <c r="C9" s="81" t="s">
        <v>66</v>
      </c>
      <c r="D9" s="71" t="s">
        <v>55</v>
      </c>
      <c r="E9" s="145"/>
      <c r="F9" s="174"/>
      <c r="G9" s="148"/>
      <c r="H9" s="17"/>
      <c r="I9" s="149"/>
      <c r="J9" s="150"/>
      <c r="K9" s="150"/>
      <c r="L9" s="151"/>
      <c r="M9" s="161"/>
    </row>
    <row r="10" spans="1:26" ht="20.25" thickBot="1" x14ac:dyDescent="1.1499999999999999">
      <c r="C10" s="62" t="s">
        <v>6</v>
      </c>
      <c r="D10" s="70" cm="1">
        <f t="array" ref="D10">_xlfn.IFS(D9="Audio Only",'Limited Pressing Rates'!B6, D9="Audio with Visuals",'Limited Pressing Rates'!C6)</f>
        <v>93.75</v>
      </c>
      <c r="E10" s="147"/>
      <c r="F10" s="146"/>
      <c r="G10" s="146"/>
      <c r="H10" s="17"/>
      <c r="I10" s="162" t="s">
        <v>7</v>
      </c>
      <c r="J10" s="163"/>
      <c r="K10" s="163"/>
      <c r="L10" s="164"/>
      <c r="M10" s="68">
        <f>SUM(M5:M9)</f>
        <v>0</v>
      </c>
    </row>
    <row r="11" spans="1:26" ht="24.4" customHeight="1" thickBot="1" x14ac:dyDescent="1.1499999999999999">
      <c r="C11" s="69" t="s">
        <v>8</v>
      </c>
      <c r="D11" s="143">
        <v>0.11749999999999999</v>
      </c>
      <c r="E11" s="147"/>
      <c r="F11" s="176"/>
      <c r="G11" s="177" t="s">
        <v>63</v>
      </c>
      <c r="H11" s="12"/>
    </row>
    <row r="12" spans="1:26" x14ac:dyDescent="0.45">
      <c r="F12" s="178" t="s">
        <v>64</v>
      </c>
      <c r="H12" s="11"/>
      <c r="I12" s="12"/>
      <c r="J12" s="12"/>
      <c r="K12" s="12"/>
    </row>
    <row r="13" spans="1:26" ht="10.9" customHeight="1" thickBot="1" x14ac:dyDescent="0.5"/>
    <row r="14" spans="1:26" ht="59.65" x14ac:dyDescent="1.1000000000000001">
      <c r="A14" s="21"/>
      <c r="B14" s="121" t="s">
        <v>9</v>
      </c>
      <c r="C14" s="121" t="s">
        <v>10</v>
      </c>
      <c r="D14" s="123" t="s">
        <v>60</v>
      </c>
      <c r="E14" s="115" t="s">
        <v>11</v>
      </c>
      <c r="F14" s="116"/>
      <c r="G14" s="125" t="s">
        <v>12</v>
      </c>
      <c r="H14" s="132" t="s">
        <v>13</v>
      </c>
      <c r="I14" s="130" t="s">
        <v>14</v>
      </c>
      <c r="J14" s="130" t="s">
        <v>15</v>
      </c>
      <c r="K14" s="130" t="s">
        <v>16</v>
      </c>
      <c r="L14" s="128" t="s">
        <v>17</v>
      </c>
      <c r="M14" s="134" t="s">
        <v>62</v>
      </c>
      <c r="N14" s="90" t="s">
        <v>61</v>
      </c>
      <c r="O14" s="88" t="s">
        <v>67</v>
      </c>
      <c r="P14" s="90" t="s">
        <v>68</v>
      </c>
      <c r="Q14" s="126" t="s">
        <v>18</v>
      </c>
      <c r="R14" s="22" t="s">
        <v>19</v>
      </c>
      <c r="S14" s="23" t="s">
        <v>20</v>
      </c>
      <c r="T14" s="26" t="s">
        <v>21</v>
      </c>
      <c r="U14" s="24" t="s">
        <v>22</v>
      </c>
      <c r="V14" s="25" t="s">
        <v>23</v>
      </c>
      <c r="W14" s="119" t="s">
        <v>24</v>
      </c>
      <c r="X14" s="27" t="s">
        <v>25</v>
      </c>
      <c r="Y14" s="28" t="s">
        <v>26</v>
      </c>
      <c r="Z14" s="182" t="s">
        <v>70</v>
      </c>
    </row>
    <row r="15" spans="1:26" ht="60" thickBot="1" x14ac:dyDescent="1.1499999999999999">
      <c r="A15" s="21"/>
      <c r="B15" s="122"/>
      <c r="C15" s="122"/>
      <c r="D15" s="124"/>
      <c r="E15" s="117"/>
      <c r="F15" s="118"/>
      <c r="G15" s="124"/>
      <c r="H15" s="133"/>
      <c r="I15" s="131"/>
      <c r="J15" s="131"/>
      <c r="K15" s="131"/>
      <c r="L15" s="129"/>
      <c r="M15" s="135"/>
      <c r="N15" s="91"/>
      <c r="O15" s="89"/>
      <c r="P15" s="91"/>
      <c r="Q15" s="127"/>
      <c r="R15" s="46" t="s">
        <v>27</v>
      </c>
      <c r="S15" s="47" t="s">
        <v>28</v>
      </c>
      <c r="T15" s="29">
        <v>0.13</v>
      </c>
      <c r="U15" s="48" t="s">
        <v>29</v>
      </c>
      <c r="V15" s="175">
        <v>3.5000000000000003E-2</v>
      </c>
      <c r="W15" s="120"/>
      <c r="X15" s="30">
        <f>D11</f>
        <v>0.11749999999999999</v>
      </c>
      <c r="Y15" s="31">
        <v>75</v>
      </c>
      <c r="Z15" s="185">
        <v>0.11</v>
      </c>
    </row>
    <row r="16" spans="1:26" ht="19.899999999999999" x14ac:dyDescent="1.1000000000000001">
      <c r="A16" s="32">
        <v>1</v>
      </c>
      <c r="B16" s="142"/>
      <c r="C16" s="142"/>
      <c r="D16" s="142"/>
      <c r="E16" s="139" t="s">
        <v>51</v>
      </c>
      <c r="F16" s="102"/>
      <c r="G16" s="34" t="s">
        <v>31</v>
      </c>
      <c r="H16" s="35" cm="1">
        <f t="array" ref="H16">_xlfn.IFS(G16="Leader",150%, G16="Side Musician",100%, G16="Single Musician", 150%, G16="Contractor (also performing musician)", 150%)</f>
        <v>1.5</v>
      </c>
      <c r="I16" s="35"/>
      <c r="J16" s="35"/>
      <c r="K16" s="35"/>
      <c r="L16" s="35">
        <f>H16+I16+J16+K16</f>
        <v>1.5</v>
      </c>
      <c r="M16" s="36">
        <f>SUM($D$10)</f>
        <v>93.75</v>
      </c>
      <c r="N16" s="34"/>
      <c r="O16" s="80">
        <f>(M16/4)*2</f>
        <v>46.875</v>
      </c>
      <c r="P16" s="34"/>
      <c r="Q16" s="37">
        <f>(M16*N16+O16*P16)*L16</f>
        <v>0</v>
      </c>
      <c r="R16" s="37"/>
      <c r="S16" s="37">
        <f>Q16+R16</f>
        <v>0</v>
      </c>
      <c r="T16" s="37">
        <f>IF((E16="yes"),ROUND((S16*0.13),2),0)</f>
        <v>0</v>
      </c>
      <c r="U16" s="37"/>
      <c r="V16" s="37">
        <f>Q16*V15</f>
        <v>0</v>
      </c>
      <c r="W16" s="37">
        <f>S16+T16+U16-V16-Y16</f>
        <v>0</v>
      </c>
      <c r="X16" s="37">
        <f>Q16*X15</f>
        <v>0</v>
      </c>
      <c r="Y16" s="38"/>
      <c r="Z16" s="183"/>
    </row>
    <row r="17" spans="1:26" ht="19.899999999999999" x14ac:dyDescent="1.1000000000000001">
      <c r="A17" s="39">
        <v>2</v>
      </c>
      <c r="B17" s="142"/>
      <c r="C17" s="142"/>
      <c r="D17" s="142"/>
      <c r="E17" s="139" t="s">
        <v>30</v>
      </c>
      <c r="F17" s="102"/>
      <c r="G17" s="34" t="s">
        <v>32</v>
      </c>
      <c r="H17" s="35" cm="1">
        <f t="array" ref="H17">_xlfn.IFS(G17="Leader",150%, G17="Side Musician",100%, G17="Single Musician", 150%, G17="Contractor (also performing musician)", 150%)</f>
        <v>1</v>
      </c>
      <c r="I17" s="35"/>
      <c r="J17" s="35"/>
      <c r="K17" s="35"/>
      <c r="L17" s="35">
        <f t="shared" ref="L17:L27" si="0">H17+I17+J17+K17</f>
        <v>1</v>
      </c>
      <c r="M17" s="36">
        <f t="shared" ref="M17:M27" si="1">SUM($D$10)</f>
        <v>93.75</v>
      </c>
      <c r="N17" s="34"/>
      <c r="O17" s="80">
        <f t="shared" ref="O17:O27" si="2">(M17/4)*2</f>
        <v>46.875</v>
      </c>
      <c r="P17" s="34"/>
      <c r="Q17" s="37">
        <f t="shared" ref="Q17:Q27" si="3">(M17*N17+O17*P17)*L17</f>
        <v>0</v>
      </c>
      <c r="R17" s="37"/>
      <c r="S17" s="37">
        <f>Q17+R17</f>
        <v>0</v>
      </c>
      <c r="T17" s="37">
        <f>IF((E17="yes"),ROUND((S17*0.13),2),0)</f>
        <v>0</v>
      </c>
      <c r="U17" s="37"/>
      <c r="V17" s="37">
        <f>Q17*V15</f>
        <v>0</v>
      </c>
      <c r="W17" s="37">
        <f t="shared" ref="W17:W27" si="4">S17+T17+U17-V17</f>
        <v>0</v>
      </c>
      <c r="X17" s="37">
        <f>Q17*X15</f>
        <v>0</v>
      </c>
      <c r="Y17" s="38"/>
      <c r="Z17" s="183"/>
    </row>
    <row r="18" spans="1:26" ht="19.899999999999999" x14ac:dyDescent="1.1000000000000001">
      <c r="A18" s="39">
        <v>3</v>
      </c>
      <c r="B18" s="142"/>
      <c r="C18" s="142"/>
      <c r="D18" s="142"/>
      <c r="E18" s="139" t="s">
        <v>30</v>
      </c>
      <c r="F18" s="102"/>
      <c r="G18" s="34" t="s">
        <v>32</v>
      </c>
      <c r="H18" s="35" cm="1">
        <f t="array" ref="H18">_xlfn.IFS(G18="Leader",150%, G18="Side Musician",100%, G18="Single Musician", 150%, G18="Contractor (also performing musician)", 150%)</f>
        <v>1</v>
      </c>
      <c r="I18" s="35"/>
      <c r="J18" s="35"/>
      <c r="K18" s="35"/>
      <c r="L18" s="35">
        <f t="shared" si="0"/>
        <v>1</v>
      </c>
      <c r="M18" s="36">
        <f t="shared" si="1"/>
        <v>93.75</v>
      </c>
      <c r="N18" s="34"/>
      <c r="O18" s="80">
        <f t="shared" si="2"/>
        <v>46.875</v>
      </c>
      <c r="P18" s="34"/>
      <c r="Q18" s="37">
        <f t="shared" si="3"/>
        <v>0</v>
      </c>
      <c r="R18" s="37"/>
      <c r="S18" s="37">
        <f t="shared" ref="S18:S27" si="5">Q18+R18</f>
        <v>0</v>
      </c>
      <c r="T18" s="37">
        <f>IF((E18="yes"),ROUND((S18*0.13),2),0)</f>
        <v>0</v>
      </c>
      <c r="U18" s="37"/>
      <c r="V18" s="37">
        <f>Q18*V15</f>
        <v>0</v>
      </c>
      <c r="W18" s="37">
        <f t="shared" si="4"/>
        <v>0</v>
      </c>
      <c r="X18" s="37">
        <f>Q18*X15</f>
        <v>0</v>
      </c>
      <c r="Y18" s="38"/>
      <c r="Z18" s="184">
        <f>Q18*11%</f>
        <v>0</v>
      </c>
    </row>
    <row r="19" spans="1:26" ht="20.25" x14ac:dyDescent="1.1000000000000001">
      <c r="A19" s="39">
        <v>4</v>
      </c>
      <c r="B19" s="140"/>
      <c r="C19" s="140"/>
      <c r="D19" s="141"/>
      <c r="E19" s="102" t="s">
        <v>30</v>
      </c>
      <c r="F19" s="102"/>
      <c r="G19" s="34" t="s">
        <v>32</v>
      </c>
      <c r="H19" s="35" cm="1">
        <f t="array" ref="H19">_xlfn.IFS(G19="Leader",150%, G19="Side Musician",100%, G19="Single Musician", 150%, G19="Contractor (also performing musician)", 150%)</f>
        <v>1</v>
      </c>
      <c r="I19" s="35"/>
      <c r="J19" s="35"/>
      <c r="K19" s="35"/>
      <c r="L19" s="35">
        <f t="shared" si="0"/>
        <v>1</v>
      </c>
      <c r="M19" s="36">
        <f t="shared" si="1"/>
        <v>93.75</v>
      </c>
      <c r="N19" s="34"/>
      <c r="O19" s="80">
        <f t="shared" si="2"/>
        <v>46.875</v>
      </c>
      <c r="P19" s="34"/>
      <c r="Q19" s="37">
        <f t="shared" si="3"/>
        <v>0</v>
      </c>
      <c r="R19" s="37"/>
      <c r="S19" s="37">
        <f t="shared" si="5"/>
        <v>0</v>
      </c>
      <c r="T19" s="37">
        <f>IF((E19="yes"),ROUND((S19*0.13),2),0)</f>
        <v>0</v>
      </c>
      <c r="U19" s="37"/>
      <c r="V19" s="37">
        <f>Q19*V15</f>
        <v>0</v>
      </c>
      <c r="W19" s="37">
        <f t="shared" si="4"/>
        <v>0</v>
      </c>
      <c r="X19" s="37">
        <f>Q19*X15</f>
        <v>0</v>
      </c>
      <c r="Y19" s="38"/>
      <c r="Z19" s="183"/>
    </row>
    <row r="20" spans="1:26" ht="20.25" x14ac:dyDescent="1.1000000000000001">
      <c r="A20" s="39">
        <v>5</v>
      </c>
      <c r="B20" s="33"/>
      <c r="C20" s="84"/>
      <c r="D20" s="85"/>
      <c r="E20" s="102" t="s">
        <v>30</v>
      </c>
      <c r="F20" s="102"/>
      <c r="G20" s="34" t="s">
        <v>32</v>
      </c>
      <c r="H20" s="35" cm="1">
        <f t="array" ref="H20">_xlfn.IFS(G20="Leader",150%, G20="Side Musician",100%, G20="Single Musician", 150%, G20="Contractor (also performing musician)", 150%)</f>
        <v>1</v>
      </c>
      <c r="I20" s="35"/>
      <c r="J20" s="35"/>
      <c r="K20" s="35"/>
      <c r="L20" s="35">
        <f t="shared" si="0"/>
        <v>1</v>
      </c>
      <c r="M20" s="36">
        <f t="shared" si="1"/>
        <v>93.75</v>
      </c>
      <c r="N20" s="34"/>
      <c r="O20" s="80">
        <f t="shared" si="2"/>
        <v>46.875</v>
      </c>
      <c r="P20" s="34"/>
      <c r="Q20" s="37">
        <f t="shared" si="3"/>
        <v>0</v>
      </c>
      <c r="R20" s="37"/>
      <c r="S20" s="37">
        <f t="shared" si="5"/>
        <v>0</v>
      </c>
      <c r="T20" s="37">
        <f>IF((E20="yes"),ROUND((S20*0.13),2),0)</f>
        <v>0</v>
      </c>
      <c r="U20" s="37"/>
      <c r="V20" s="37">
        <f>Q20*V15</f>
        <v>0</v>
      </c>
      <c r="W20" s="37">
        <f t="shared" si="4"/>
        <v>0</v>
      </c>
      <c r="X20" s="37">
        <f>Q20*X15</f>
        <v>0</v>
      </c>
      <c r="Y20" s="38"/>
      <c r="Z20" s="183"/>
    </row>
    <row r="21" spans="1:26" ht="19.899999999999999" x14ac:dyDescent="1.1000000000000001">
      <c r="A21" s="39">
        <v>6</v>
      </c>
      <c r="B21" s="33"/>
      <c r="C21" s="33"/>
      <c r="D21" s="34"/>
      <c r="E21" s="102" t="s">
        <v>30</v>
      </c>
      <c r="F21" s="102"/>
      <c r="G21" s="34" t="s">
        <v>32</v>
      </c>
      <c r="H21" s="35" cm="1">
        <f t="array" ref="H21">_xlfn.IFS(G21="Leader",150%, G21="Side Musician",100%, G21="Single Musician", 150%, G21="Contractor (also performing musician)", 150%)</f>
        <v>1</v>
      </c>
      <c r="I21" s="35"/>
      <c r="J21" s="35"/>
      <c r="K21" s="35"/>
      <c r="L21" s="35">
        <f t="shared" si="0"/>
        <v>1</v>
      </c>
      <c r="M21" s="36">
        <f t="shared" si="1"/>
        <v>93.75</v>
      </c>
      <c r="N21" s="34"/>
      <c r="O21" s="80">
        <f t="shared" si="2"/>
        <v>46.875</v>
      </c>
      <c r="P21" s="34"/>
      <c r="Q21" s="37">
        <f t="shared" si="3"/>
        <v>0</v>
      </c>
      <c r="R21" s="37"/>
      <c r="S21" s="37">
        <f t="shared" si="5"/>
        <v>0</v>
      </c>
      <c r="T21" s="37">
        <f>IF((E21="yes"),ROUND((S21*0.13),2),0)</f>
        <v>0</v>
      </c>
      <c r="U21" s="37"/>
      <c r="V21" s="37">
        <f>Q21*V15</f>
        <v>0</v>
      </c>
      <c r="W21" s="37">
        <f t="shared" si="4"/>
        <v>0</v>
      </c>
      <c r="X21" s="37">
        <f>Q21*X15</f>
        <v>0</v>
      </c>
      <c r="Y21" s="38"/>
      <c r="Z21" s="183"/>
    </row>
    <row r="22" spans="1:26" ht="19.899999999999999" x14ac:dyDescent="1.1000000000000001">
      <c r="A22" s="39">
        <v>7</v>
      </c>
      <c r="B22" s="33"/>
      <c r="C22" s="33"/>
      <c r="D22" s="34"/>
      <c r="E22" s="102" t="s">
        <v>30</v>
      </c>
      <c r="F22" s="102"/>
      <c r="G22" s="34" t="s">
        <v>32</v>
      </c>
      <c r="H22" s="35" cm="1">
        <f t="array" ref="H22">_xlfn.IFS(G22="Leader",150%, G22="Side Musician",100%, G22="Single Musician", 150%, G22="Contractor (also performing musician)", 150%)</f>
        <v>1</v>
      </c>
      <c r="I22" s="35"/>
      <c r="J22" s="35"/>
      <c r="K22" s="35"/>
      <c r="L22" s="35">
        <f t="shared" si="0"/>
        <v>1</v>
      </c>
      <c r="M22" s="36">
        <f t="shared" si="1"/>
        <v>93.75</v>
      </c>
      <c r="N22" s="34"/>
      <c r="O22" s="80">
        <f t="shared" si="2"/>
        <v>46.875</v>
      </c>
      <c r="P22" s="34"/>
      <c r="Q22" s="37">
        <f t="shared" si="3"/>
        <v>0</v>
      </c>
      <c r="R22" s="37"/>
      <c r="S22" s="37">
        <f t="shared" si="5"/>
        <v>0</v>
      </c>
      <c r="T22" s="37">
        <f>IF((E22="yes"),ROUND((S22*0.13),2),0)</f>
        <v>0</v>
      </c>
      <c r="U22" s="37"/>
      <c r="V22" s="37">
        <f>Q22*V15</f>
        <v>0</v>
      </c>
      <c r="W22" s="37">
        <f t="shared" si="4"/>
        <v>0</v>
      </c>
      <c r="X22" s="37">
        <f>Q22*X15</f>
        <v>0</v>
      </c>
      <c r="Y22" s="38"/>
      <c r="Z22" s="183"/>
    </row>
    <row r="23" spans="1:26" ht="19.899999999999999" x14ac:dyDescent="1.1000000000000001">
      <c r="A23" s="39">
        <v>8</v>
      </c>
      <c r="B23" s="33"/>
      <c r="C23" s="33"/>
      <c r="D23" s="34"/>
      <c r="E23" s="102" t="s">
        <v>30</v>
      </c>
      <c r="F23" s="102"/>
      <c r="G23" s="34" t="s">
        <v>32</v>
      </c>
      <c r="H23" s="35" cm="1">
        <f t="array" ref="H23">_xlfn.IFS(G23="Leader",150%, G23="Side Musician",100%, G23="Single Musician", 150%, G23="Contractor (also performing musician)", 150%)</f>
        <v>1</v>
      </c>
      <c r="I23" s="35"/>
      <c r="J23" s="35"/>
      <c r="K23" s="35"/>
      <c r="L23" s="35">
        <f t="shared" si="0"/>
        <v>1</v>
      </c>
      <c r="M23" s="36">
        <f t="shared" si="1"/>
        <v>93.75</v>
      </c>
      <c r="N23" s="34"/>
      <c r="O23" s="80">
        <f t="shared" si="2"/>
        <v>46.875</v>
      </c>
      <c r="P23" s="34"/>
      <c r="Q23" s="37">
        <f t="shared" si="3"/>
        <v>0</v>
      </c>
      <c r="R23" s="37"/>
      <c r="S23" s="37">
        <f t="shared" si="5"/>
        <v>0</v>
      </c>
      <c r="T23" s="37">
        <f>IF((E23="yes"),ROUND((S23*0.13),2),0)</f>
        <v>0</v>
      </c>
      <c r="U23" s="37"/>
      <c r="V23" s="37">
        <f>Q23*V15</f>
        <v>0</v>
      </c>
      <c r="W23" s="37">
        <f t="shared" si="4"/>
        <v>0</v>
      </c>
      <c r="X23" s="37">
        <f>Q23*X15</f>
        <v>0</v>
      </c>
      <c r="Y23" s="38"/>
      <c r="Z23" s="183"/>
    </row>
    <row r="24" spans="1:26" ht="19.899999999999999" x14ac:dyDescent="1.1000000000000001">
      <c r="A24" s="39">
        <v>9</v>
      </c>
      <c r="B24" s="33"/>
      <c r="C24" s="33"/>
      <c r="D24" s="34"/>
      <c r="E24" s="102" t="s">
        <v>30</v>
      </c>
      <c r="F24" s="102"/>
      <c r="G24" s="34" t="s">
        <v>32</v>
      </c>
      <c r="H24" s="35" cm="1">
        <f t="array" ref="H24">_xlfn.IFS(G24="Leader",150%, G24="Side Musician",100%, G24="Single Musician", 150%, G24="Contractor (also performing musician)", 150%)</f>
        <v>1</v>
      </c>
      <c r="I24" s="35"/>
      <c r="J24" s="35"/>
      <c r="K24" s="35"/>
      <c r="L24" s="35">
        <f t="shared" si="0"/>
        <v>1</v>
      </c>
      <c r="M24" s="36">
        <f t="shared" si="1"/>
        <v>93.75</v>
      </c>
      <c r="N24" s="34"/>
      <c r="O24" s="80">
        <f t="shared" si="2"/>
        <v>46.875</v>
      </c>
      <c r="P24" s="34"/>
      <c r="Q24" s="37">
        <f t="shared" si="3"/>
        <v>0</v>
      </c>
      <c r="R24" s="37"/>
      <c r="S24" s="37">
        <f t="shared" si="5"/>
        <v>0</v>
      </c>
      <c r="T24" s="37">
        <f>IF((E24="yes"),ROUND((S24*0.13),2),0)</f>
        <v>0</v>
      </c>
      <c r="U24" s="37"/>
      <c r="V24" s="37">
        <f>Q24*V15</f>
        <v>0</v>
      </c>
      <c r="W24" s="37">
        <f t="shared" si="4"/>
        <v>0</v>
      </c>
      <c r="X24" s="37">
        <f>Q24*X15</f>
        <v>0</v>
      </c>
      <c r="Y24" s="38"/>
      <c r="Z24" s="183"/>
    </row>
    <row r="25" spans="1:26" ht="19.899999999999999" x14ac:dyDescent="1.1000000000000001">
      <c r="A25" s="39">
        <v>10</v>
      </c>
      <c r="B25" s="33"/>
      <c r="C25" s="33"/>
      <c r="D25" s="34"/>
      <c r="E25" s="102" t="s">
        <v>30</v>
      </c>
      <c r="F25" s="102"/>
      <c r="G25" s="34" t="s">
        <v>32</v>
      </c>
      <c r="H25" s="35" cm="1">
        <f t="array" ref="H25">_xlfn.IFS(G25="Leader",150%, G25="Side Musician",100%, G25="Single Musician", 150%, G25="Contractor (also performing musician)", 150%)</f>
        <v>1</v>
      </c>
      <c r="I25" s="35"/>
      <c r="J25" s="35"/>
      <c r="K25" s="35"/>
      <c r="L25" s="35">
        <f t="shared" ref="L25:L26" si="6">H25+I25+J25+K25</f>
        <v>1</v>
      </c>
      <c r="M25" s="36">
        <f t="shared" si="1"/>
        <v>93.75</v>
      </c>
      <c r="N25" s="34"/>
      <c r="O25" s="80">
        <f t="shared" si="2"/>
        <v>46.875</v>
      </c>
      <c r="P25" s="34"/>
      <c r="Q25" s="37">
        <f t="shared" si="3"/>
        <v>0</v>
      </c>
      <c r="R25" s="37"/>
      <c r="S25" s="37">
        <f t="shared" ref="S25:S26" si="7">Q25+R25</f>
        <v>0</v>
      </c>
      <c r="T25" s="37">
        <f>IF((E25="yes"),ROUND((S25*0.13),2),0)</f>
        <v>0</v>
      </c>
      <c r="U25" s="37"/>
      <c r="V25" s="37">
        <f>Q25*V16</f>
        <v>0</v>
      </c>
      <c r="W25" s="37">
        <f t="shared" ref="W25:W26" si="8">S25+T25+U25-V25</f>
        <v>0</v>
      </c>
      <c r="X25" s="37">
        <f>Q25*X16</f>
        <v>0</v>
      </c>
      <c r="Y25" s="38"/>
      <c r="Z25" s="183"/>
    </row>
    <row r="26" spans="1:26" ht="19.899999999999999" x14ac:dyDescent="1.1000000000000001">
      <c r="A26" s="39">
        <v>11</v>
      </c>
      <c r="B26" s="33"/>
      <c r="C26" s="33"/>
      <c r="D26" s="34"/>
      <c r="E26" s="102" t="s">
        <v>30</v>
      </c>
      <c r="F26" s="102"/>
      <c r="G26" s="34" t="s">
        <v>32</v>
      </c>
      <c r="H26" s="35" cm="1">
        <f t="array" ref="H26">_xlfn.IFS(G26="Leader",150%, G26="Side Musician",100%, G26="Single Musician", 150%, G26="Contractor (also performing musician)", 150%)</f>
        <v>1</v>
      </c>
      <c r="I26" s="35"/>
      <c r="J26" s="35"/>
      <c r="K26" s="35"/>
      <c r="L26" s="35">
        <f t="shared" si="6"/>
        <v>1</v>
      </c>
      <c r="M26" s="36">
        <f t="shared" si="1"/>
        <v>93.75</v>
      </c>
      <c r="N26" s="34"/>
      <c r="O26" s="80">
        <f t="shared" si="2"/>
        <v>46.875</v>
      </c>
      <c r="P26" s="34"/>
      <c r="Q26" s="37">
        <f t="shared" si="3"/>
        <v>0</v>
      </c>
      <c r="R26" s="37"/>
      <c r="S26" s="37">
        <f t="shared" si="7"/>
        <v>0</v>
      </c>
      <c r="T26" s="37">
        <f>IF((E26="yes"),ROUND((S26*0.13),2),0)</f>
        <v>0</v>
      </c>
      <c r="U26" s="37"/>
      <c r="V26" s="37">
        <f>Q26*V17</f>
        <v>0</v>
      </c>
      <c r="W26" s="37">
        <f t="shared" si="8"/>
        <v>0</v>
      </c>
      <c r="X26" s="37">
        <f>Q26*X17</f>
        <v>0</v>
      </c>
      <c r="Y26" s="38"/>
      <c r="Z26" s="183"/>
    </row>
    <row r="27" spans="1:26" ht="20.25" thickBot="1" x14ac:dyDescent="1.1499999999999999">
      <c r="A27" s="40">
        <v>12</v>
      </c>
      <c r="B27" s="33"/>
      <c r="C27" s="33"/>
      <c r="D27" s="34"/>
      <c r="E27" s="102" t="s">
        <v>30</v>
      </c>
      <c r="F27" s="102"/>
      <c r="G27" s="34" t="s">
        <v>43</v>
      </c>
      <c r="H27" s="35" cm="1">
        <f t="array" ref="H27">_xlfn.IFS(G27="Leader",150%, G27="Side Musician",100%, G27="Single Musician", 150%, G27="Contractor (also performing musician)", 150%)</f>
        <v>1.5</v>
      </c>
      <c r="I27" s="35"/>
      <c r="J27" s="35"/>
      <c r="K27" s="35"/>
      <c r="L27" s="35">
        <f t="shared" si="0"/>
        <v>1.5</v>
      </c>
      <c r="M27" s="36">
        <f t="shared" si="1"/>
        <v>93.75</v>
      </c>
      <c r="N27" s="34"/>
      <c r="O27" s="80">
        <f t="shared" si="2"/>
        <v>46.875</v>
      </c>
      <c r="P27" s="34"/>
      <c r="Q27" s="37">
        <f t="shared" si="3"/>
        <v>0</v>
      </c>
      <c r="R27" s="37"/>
      <c r="S27" s="37">
        <f t="shared" si="5"/>
        <v>0</v>
      </c>
      <c r="T27" s="37">
        <f>IF((E27="yes"),ROUND((S27*0.13),2),0)</f>
        <v>0</v>
      </c>
      <c r="U27" s="37"/>
      <c r="V27" s="37">
        <f>Q27*V15</f>
        <v>0</v>
      </c>
      <c r="W27" s="37">
        <f t="shared" si="4"/>
        <v>0</v>
      </c>
      <c r="X27" s="37">
        <f>Q27*X15</f>
        <v>0</v>
      </c>
      <c r="Y27" s="38"/>
      <c r="Z27" s="183"/>
    </row>
    <row r="28" spans="1:26" ht="20.25" thickBot="1" x14ac:dyDescent="1.1499999999999999">
      <c r="A28" s="21"/>
      <c r="B28" s="21"/>
      <c r="C28" s="21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50"/>
      <c r="P28" s="50" t="s">
        <v>33</v>
      </c>
      <c r="Q28" s="51">
        <f>SUM(Q16:Q27)</f>
        <v>0</v>
      </c>
      <c r="R28" s="41"/>
      <c r="S28" s="52" t="s">
        <v>34</v>
      </c>
      <c r="T28" s="51">
        <f>SUM(T16:T27)</f>
        <v>0</v>
      </c>
      <c r="U28" s="75" t="s">
        <v>35</v>
      </c>
      <c r="V28" s="76">
        <f>SUM(V16:V27)</f>
        <v>0</v>
      </c>
      <c r="W28" s="42"/>
      <c r="X28" s="42"/>
      <c r="Y28" s="42"/>
      <c r="Z28" s="183"/>
    </row>
    <row r="29" spans="1:26" ht="20.25" thickBot="1" x14ac:dyDescent="1.1499999999999999">
      <c r="A29" s="21"/>
      <c r="B29" s="21"/>
      <c r="C29" s="21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3"/>
      <c r="P29" s="43"/>
      <c r="Q29" s="21"/>
      <c r="R29" s="44"/>
      <c r="S29" s="44"/>
      <c r="T29" s="41"/>
      <c r="U29" s="53"/>
      <c r="V29" s="54" t="s">
        <v>36</v>
      </c>
      <c r="W29" s="55">
        <f>SUM(W16:W27)</f>
        <v>0</v>
      </c>
      <c r="X29" s="42"/>
      <c r="Y29" s="42"/>
      <c r="Z29" s="183"/>
    </row>
    <row r="30" spans="1:26" ht="20.25" thickBot="1" x14ac:dyDescent="1.1499999999999999">
      <c r="A30" s="21"/>
      <c r="B30" s="21"/>
      <c r="C30" s="21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3"/>
      <c r="P30" s="43"/>
      <c r="Q30" s="45"/>
      <c r="R30" s="45"/>
      <c r="S30" s="45"/>
      <c r="T30" s="21"/>
      <c r="U30" s="21"/>
      <c r="V30" s="21"/>
      <c r="W30" s="56" t="s">
        <v>37</v>
      </c>
      <c r="X30" s="57">
        <f>SUM(X16:X27)</f>
        <v>0</v>
      </c>
      <c r="Y30" s="42"/>
      <c r="Z30" s="183"/>
    </row>
    <row r="31" spans="1:26" ht="20.25" thickBot="1" x14ac:dyDescent="1.1499999999999999">
      <c r="A31" s="21"/>
      <c r="B31" s="21"/>
      <c r="C31" s="21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3"/>
      <c r="P31" s="43"/>
      <c r="Q31" s="45"/>
      <c r="R31" s="45"/>
      <c r="S31" s="45"/>
      <c r="T31" s="45"/>
      <c r="U31" s="45"/>
      <c r="V31" s="21"/>
      <c r="W31" s="72"/>
      <c r="X31" s="73" t="s">
        <v>38</v>
      </c>
      <c r="Y31" s="74">
        <f>SUM(Y16:Y27)</f>
        <v>0</v>
      </c>
      <c r="Z31" s="183"/>
    </row>
    <row r="32" spans="1:26" ht="19.899999999999999" x14ac:dyDescent="1.1000000000000001">
      <c r="A32" s="21"/>
      <c r="B32" s="21"/>
      <c r="C32" s="21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3"/>
      <c r="P32" s="43"/>
      <c r="Q32" s="45"/>
      <c r="R32" s="45"/>
      <c r="S32" s="45"/>
      <c r="T32" s="45"/>
      <c r="U32" s="45"/>
      <c r="V32" s="45"/>
      <c r="W32" s="186"/>
      <c r="X32" s="187"/>
      <c r="Y32" s="188" t="s">
        <v>69</v>
      </c>
      <c r="Z32" s="189">
        <f>Z18</f>
        <v>0</v>
      </c>
    </row>
    <row r="33" spans="1:25" ht="20.25" thickBot="1" x14ac:dyDescent="1.1499999999999999">
      <c r="A33" s="21"/>
      <c r="B33" s="21"/>
      <c r="C33" s="21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19.899999999999999" x14ac:dyDescent="1.1000000000000001">
      <c r="A34" s="21"/>
      <c r="B34" s="109" t="s">
        <v>39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1"/>
      <c r="Y34" s="21"/>
    </row>
    <row r="35" spans="1:25" ht="19.899999999999999" x14ac:dyDescent="1.1000000000000001">
      <c r="A35" s="21"/>
      <c r="B35" s="95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7"/>
      <c r="Y35" s="21"/>
    </row>
    <row r="36" spans="1:25" ht="19.899999999999999" x14ac:dyDescent="1.1000000000000001">
      <c r="A36" s="21"/>
      <c r="B36" s="112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4"/>
      <c r="Y36" s="21"/>
    </row>
    <row r="37" spans="1:25" ht="19.899999999999999" x14ac:dyDescent="1.1000000000000001">
      <c r="A37" s="21"/>
      <c r="B37" s="95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7"/>
      <c r="Y37" s="21"/>
    </row>
    <row r="38" spans="1:25" ht="19.899999999999999" x14ac:dyDescent="1.1000000000000001">
      <c r="A38" s="21"/>
      <c r="B38" s="112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4"/>
      <c r="Y38" s="21"/>
    </row>
    <row r="39" spans="1:25" ht="19.899999999999999" x14ac:dyDescent="1.1000000000000001">
      <c r="A39" s="21"/>
      <c r="B39" s="95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7"/>
      <c r="Y39" s="21"/>
    </row>
    <row r="40" spans="1:25" ht="20.25" thickBot="1" x14ac:dyDescent="1.1499999999999999">
      <c r="A40" s="21"/>
      <c r="B40" s="106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8"/>
      <c r="Y40" s="21"/>
    </row>
    <row r="42" spans="1:25" ht="19.899999999999999" x14ac:dyDescent="1.1000000000000001">
      <c r="B42" s="79" t="s">
        <v>71</v>
      </c>
    </row>
    <row r="43" spans="1:25" ht="19.899999999999999" x14ac:dyDescent="0.45">
      <c r="B43" s="77" t="s">
        <v>72</v>
      </c>
    </row>
    <row r="45" spans="1:25" ht="19.899999999999999" x14ac:dyDescent="1.1000000000000001">
      <c r="B45" s="78"/>
    </row>
    <row r="46" spans="1:25" ht="19.899999999999999" x14ac:dyDescent="1.1000000000000001">
      <c r="B46" s="79"/>
    </row>
  </sheetData>
  <mergeCells count="46">
    <mergeCell ref="E25:F25"/>
    <mergeCell ref="E26:F26"/>
    <mergeCell ref="E5:E7"/>
    <mergeCell ref="W14:W15"/>
    <mergeCell ref="H1:S1"/>
    <mergeCell ref="B14:B15"/>
    <mergeCell ref="C14:C15"/>
    <mergeCell ref="D14:D15"/>
    <mergeCell ref="G14:G15"/>
    <mergeCell ref="Q14:Q15"/>
    <mergeCell ref="L14:L15"/>
    <mergeCell ref="I14:I15"/>
    <mergeCell ref="K14:K15"/>
    <mergeCell ref="H14:H15"/>
    <mergeCell ref="N14:N15"/>
    <mergeCell ref="J14:J15"/>
    <mergeCell ref="M14:M15"/>
    <mergeCell ref="E21:F21"/>
    <mergeCell ref="E22:F22"/>
    <mergeCell ref="E23:F23"/>
    <mergeCell ref="E14:F15"/>
    <mergeCell ref="E16:F16"/>
    <mergeCell ref="E17:F17"/>
    <mergeCell ref="E18:F18"/>
    <mergeCell ref="B40:X40"/>
    <mergeCell ref="B34:X34"/>
    <mergeCell ref="B35:X35"/>
    <mergeCell ref="B36:X36"/>
    <mergeCell ref="B37:X37"/>
    <mergeCell ref="B38:X38"/>
    <mergeCell ref="A2:G2"/>
    <mergeCell ref="O14:O15"/>
    <mergeCell ref="P14:P15"/>
    <mergeCell ref="H2:S2"/>
    <mergeCell ref="B39:X39"/>
    <mergeCell ref="M6:M7"/>
    <mergeCell ref="I10:L10"/>
    <mergeCell ref="I4:M4"/>
    <mergeCell ref="M8:M9"/>
    <mergeCell ref="E24:F24"/>
    <mergeCell ref="I5:L5"/>
    <mergeCell ref="E27:F27"/>
    <mergeCell ref="I6:L7"/>
    <mergeCell ref="I8:L9"/>
    <mergeCell ref="E19:F19"/>
    <mergeCell ref="E20:F20"/>
  </mergeCells>
  <dataValidations count="10">
    <dataValidation type="list" allowBlank="1" showInputMessage="1" showErrorMessage="1" sqref="D8" xr:uid="{E14CE658-C31E-4458-81B6-94819A9E6384}">
      <formula1>"Limited Pressing"</formula1>
    </dataValidation>
    <dataValidation type="list" allowBlank="1" showInputMessage="1" showErrorMessage="1" sqref="D9" xr:uid="{2205154F-F272-47A4-B448-32F7AA2793E5}">
      <formula1>"Audio Only, Audio with Visuals"</formula1>
    </dataValidation>
    <dataValidation type="list" allowBlank="1" showInputMessage="1" showErrorMessage="1" sqref="D11" xr:uid="{12D23B43-C748-4F66-B1AF-74F356257F18}">
      <formula1>"11.75%"</formula1>
    </dataValidation>
    <dataValidation type="custom" operator="greaterThanOrEqual" allowBlank="1" showInputMessage="1" showErrorMessage="1" sqref="N16:N26 O16:O27" xr:uid="{32B18A49-C0CC-4541-9EA9-453BADAED675}">
      <formula1>3</formula1>
    </dataValidation>
    <dataValidation type="custom" allowBlank="1" showInputMessage="1" showErrorMessage="1" sqref="N16:N26 M16:M27" xr:uid="{467222F9-03DB-44DE-8B6E-2228CA0BC260}">
      <formula1>$D$10</formula1>
    </dataValidation>
    <dataValidation type="list" operator="equal" allowBlank="1" showInputMessage="1" showErrorMessage="1" sqref="Y16:Y27" xr:uid="{01F41921-C363-45BB-8156-C3CA428CD57C}">
      <formula1>"75"</formula1>
    </dataValidation>
    <dataValidation type="list" allowBlank="1" showInputMessage="1" showErrorMessage="1" sqref="E16:E27" xr:uid="{8B9F5164-0368-484C-82E1-B00AEA50CDA3}">
      <formula1>"yes, no"</formula1>
    </dataValidation>
    <dataValidation type="custom" allowBlank="1" showInputMessage="1" showErrorMessage="1" sqref="O16:O27" xr:uid="{0BBB65EA-4782-4E04-984B-C468BDFF4B72}">
      <formula1>$D$9</formula1>
    </dataValidation>
    <dataValidation type="list" allowBlank="1" showInputMessage="1" showErrorMessage="1" sqref="I16:I27" xr:uid="{53DA90A5-4A61-4427-8264-B366170E7428}">
      <formula1>"20%"</formula1>
    </dataValidation>
    <dataValidation type="list" allowBlank="1" showInputMessage="1" showErrorMessage="1" sqref="J16:K27" xr:uid="{184183C3-4834-4A30-90A2-B9B2386750AF}">
      <formula1>"15%"</formula1>
    </dataValidation>
  </dataValidations>
  <pageMargins left="0.25" right="0.25" top="0.75" bottom="0.75" header="0.3" footer="0.3"/>
  <pageSetup scale="4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DEF6B80-DBE5-442C-854E-CCCD40EF9233}">
          <x14:formula1>
            <xm:f>'Limited Pressing Rates'!$A$6:$A$9</xm:f>
          </x14:formula1>
          <xm:sqref>G16:G27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572D0-3118-4E27-9CAA-7F9B943B641C}">
  <dimension ref="A1:G34"/>
  <sheetViews>
    <sheetView workbookViewId="0">
      <selection activeCell="C24" sqref="C24"/>
    </sheetView>
  </sheetViews>
  <sheetFormatPr defaultRowHeight="14.25" x14ac:dyDescent="0.45"/>
  <cols>
    <col min="1" max="1" width="32.59765625" bestFit="1" customWidth="1"/>
    <col min="2" max="3" width="13.265625" bestFit="1" customWidth="1"/>
    <col min="4" max="4" width="11.59765625" customWidth="1"/>
  </cols>
  <sheetData>
    <row r="1" spans="1:4" ht="25.9" x14ac:dyDescent="1.05">
      <c r="A1" s="82" t="s">
        <v>52</v>
      </c>
    </row>
    <row r="2" spans="1:4" ht="19.899999999999999" x14ac:dyDescent="1.1000000000000001">
      <c r="A2" s="138" t="s">
        <v>53</v>
      </c>
      <c r="B2" s="138"/>
    </row>
    <row r="3" spans="1:4" ht="7.9" customHeight="1" thickBot="1" x14ac:dyDescent="0.5"/>
    <row r="4" spans="1:4" ht="14.65" thickBot="1" x14ac:dyDescent="0.5">
      <c r="B4" s="136" t="s">
        <v>40</v>
      </c>
      <c r="C4" s="137"/>
    </row>
    <row r="5" spans="1:4" ht="27.4" thickBot="1" x14ac:dyDescent="0.5">
      <c r="B5" s="6" t="s">
        <v>54</v>
      </c>
      <c r="C5" s="3" t="s">
        <v>55</v>
      </c>
      <c r="D5" s="6" t="s">
        <v>41</v>
      </c>
    </row>
    <row r="6" spans="1:4" ht="14.65" thickBot="1" x14ac:dyDescent="0.5">
      <c r="A6" s="5" t="s">
        <v>32</v>
      </c>
      <c r="B6" s="2">
        <v>75</v>
      </c>
      <c r="C6" s="2">
        <f>B6*1.25</f>
        <v>93.75</v>
      </c>
      <c r="D6" s="7">
        <v>1</v>
      </c>
    </row>
    <row r="7" spans="1:4" ht="14.65" thickBot="1" x14ac:dyDescent="0.5">
      <c r="A7" s="5" t="s">
        <v>31</v>
      </c>
      <c r="B7" s="2">
        <f>B6*2</f>
        <v>150</v>
      </c>
      <c r="C7" s="2">
        <f>C6*2</f>
        <v>187.5</v>
      </c>
      <c r="D7" s="8">
        <v>1.5</v>
      </c>
    </row>
    <row r="8" spans="1:4" ht="14.65" thickBot="1" x14ac:dyDescent="0.5">
      <c r="A8" s="5" t="s">
        <v>42</v>
      </c>
      <c r="B8" s="2">
        <f>B7</f>
        <v>150</v>
      </c>
      <c r="C8" s="2">
        <f>C7</f>
        <v>187.5</v>
      </c>
      <c r="D8" s="8">
        <f>D7</f>
        <v>1.5</v>
      </c>
    </row>
    <row r="9" spans="1:4" ht="14.65" thickBot="1" x14ac:dyDescent="0.5">
      <c r="A9" s="5" t="s">
        <v>43</v>
      </c>
      <c r="B9" s="2">
        <f>B7</f>
        <v>150</v>
      </c>
      <c r="C9" s="2">
        <f>C7</f>
        <v>187.5</v>
      </c>
      <c r="D9" s="7">
        <f>D7</f>
        <v>1.5</v>
      </c>
    </row>
    <row r="10" spans="1:4" ht="14.65" thickBot="1" x14ac:dyDescent="0.5">
      <c r="A10" s="5" t="s">
        <v>44</v>
      </c>
      <c r="B10" s="2">
        <f>B6*0.2</f>
        <v>15</v>
      </c>
      <c r="C10" s="2">
        <f>C6*0.2</f>
        <v>18.75</v>
      </c>
      <c r="D10" s="7">
        <v>0.2</v>
      </c>
    </row>
    <row r="11" spans="1:4" ht="14.65" thickBot="1" x14ac:dyDescent="0.5">
      <c r="A11" s="5" t="s">
        <v>45</v>
      </c>
      <c r="B11" s="2">
        <f>B6*0.15</f>
        <v>11.25</v>
      </c>
      <c r="C11" s="2">
        <f>C6*0.15</f>
        <v>14.0625</v>
      </c>
      <c r="D11" s="7">
        <v>0.15</v>
      </c>
    </row>
    <row r="12" spans="1:4" ht="14.65" thickBot="1" x14ac:dyDescent="0.5">
      <c r="A12" s="5" t="s">
        <v>46</v>
      </c>
      <c r="B12" s="4">
        <f>B6*0.15</f>
        <v>11.25</v>
      </c>
      <c r="C12" s="4">
        <f>C6*0.15</f>
        <v>14.0625</v>
      </c>
      <c r="D12" s="7">
        <v>0.15</v>
      </c>
    </row>
    <row r="18" spans="7:7" ht="14.25" customHeight="1" x14ac:dyDescent="0.45"/>
    <row r="19" spans="7:7" ht="14.65" customHeight="1" x14ac:dyDescent="0.45"/>
    <row r="20" spans="7:7" x14ac:dyDescent="0.45">
      <c r="G20" s="9"/>
    </row>
    <row r="21" spans="7:7" x14ac:dyDescent="0.45">
      <c r="G21" s="10"/>
    </row>
    <row r="22" spans="7:7" x14ac:dyDescent="0.45">
      <c r="G22" s="10"/>
    </row>
    <row r="23" spans="7:7" x14ac:dyDescent="0.45">
      <c r="G23" s="10"/>
    </row>
    <row r="24" spans="7:7" x14ac:dyDescent="0.45">
      <c r="G24" s="10"/>
    </row>
    <row r="25" spans="7:7" x14ac:dyDescent="0.45">
      <c r="G25" s="10"/>
    </row>
    <row r="26" spans="7:7" x14ac:dyDescent="0.45">
      <c r="G26" s="10"/>
    </row>
    <row r="27" spans="7:7" x14ac:dyDescent="0.45">
      <c r="G27" s="10"/>
    </row>
    <row r="28" spans="7:7" x14ac:dyDescent="0.45">
      <c r="G28" s="10"/>
    </row>
    <row r="29" spans="7:7" x14ac:dyDescent="0.45">
      <c r="G29" s="10"/>
    </row>
    <row r="30" spans="7:7" x14ac:dyDescent="0.45">
      <c r="G30" s="10"/>
    </row>
    <row r="31" spans="7:7" x14ac:dyDescent="0.45">
      <c r="G31" s="10"/>
    </row>
    <row r="32" spans="7:7" x14ac:dyDescent="0.45">
      <c r="G32" s="10"/>
    </row>
    <row r="33" spans="7:7" x14ac:dyDescent="0.45">
      <c r="G33" s="10"/>
    </row>
    <row r="34" spans="7:7" x14ac:dyDescent="0.45">
      <c r="G34" s="10"/>
    </row>
  </sheetData>
  <mergeCells count="2">
    <mergeCell ref="B4:C4"/>
    <mergeCell ref="A2:B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7c17e1-e715-47f5-883d-db2c890dc11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59E21DEF73334EB60130319FD75A1C" ma:contentTypeVersion="14" ma:contentTypeDescription="Create a new document." ma:contentTypeScope="" ma:versionID="16a8e8501e13d5857c1af17ee7b9c24f">
  <xsd:schema xmlns:xsd="http://www.w3.org/2001/XMLSchema" xmlns:xs="http://www.w3.org/2001/XMLSchema" xmlns:p="http://schemas.microsoft.com/office/2006/metadata/properties" xmlns:ns2="777c17e1-e715-47f5-883d-db2c890dc11f" xmlns:ns3="e2706e14-3723-49d2-9db1-822337095ad8" targetNamespace="http://schemas.microsoft.com/office/2006/metadata/properties" ma:root="true" ma:fieldsID="04793f9bded0dfd87c60819d0b7a91be" ns2:_="" ns3:_="">
    <xsd:import namespace="777c17e1-e715-47f5-883d-db2c890dc11f"/>
    <xsd:import namespace="e2706e14-3723-49d2-9db1-822337095a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c17e1-e715-47f5-883d-db2c890dc1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170dfe4-a068-4e15-a218-20c692012b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06e14-3723-49d2-9db1-822337095a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53FDF8-CF0F-4BA1-891D-CAEF51E093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C1441D-6AAB-4006-A4F5-D358B96AA5E5}">
  <ds:schemaRefs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2706e14-3723-49d2-9db1-822337095ad8"/>
    <ds:schemaRef ds:uri="777c17e1-e715-47f5-883d-db2c890dc11f"/>
  </ds:schemaRefs>
</ds:datastoreItem>
</file>

<file path=customXml/itemProps3.xml><?xml version="1.0" encoding="utf-8"?>
<ds:datastoreItem xmlns:ds="http://schemas.openxmlformats.org/officeDocument/2006/customXml" ds:itemID="{AB4F9F9E-A36C-4CC9-B0FB-248398C384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Limited Pressing Worksheet</vt:lpstr>
      <vt:lpstr>Limited Pressing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Maggie Hopkins</dc:creator>
  <cp:keywords/>
  <dc:description/>
  <cp:lastModifiedBy>Maggie Hopkins</cp:lastModifiedBy>
  <cp:revision/>
  <dcterms:created xsi:type="dcterms:W3CDTF">2023-04-20T16:59:57Z</dcterms:created>
  <dcterms:modified xsi:type="dcterms:W3CDTF">2025-11-20T17:04:09Z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0x010100FB59E21DEF73334EB60130319FD75A1C</vt:lpwstr>
  </property>
  <property fmtid="{D5CDD505-2E9C-101B-9397-08002B2CF9AE}" pid="3" name="MediaServiceImageTags">
    <vt:lpwstr/>
  </property>
</Properties>
</file>